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OneDrive_22072021\Politikblog\RKI\Analyse Symptomatik Corona\"/>
    </mc:Choice>
  </mc:AlternateContent>
  <xr:revisionPtr revIDLastSave="0" documentId="13_ncr:1_{6D6F985D-0D91-4AED-9214-AD6490E3B902}" xr6:coauthVersionLast="47" xr6:coauthVersionMax="47" xr10:uidLastSave="{00000000-0000-0000-0000-000000000000}"/>
  <bookViews>
    <workbookView xWindow="-120" yWindow="-120" windowWidth="24240" windowHeight="13020" xr2:uid="{553F7F16-D951-43ED-A90A-E69FD8D9982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 l="1"/>
  <c r="G74" i="1"/>
  <c r="G73" i="1"/>
  <c r="G72" i="1"/>
  <c r="H74" i="1"/>
  <c r="H73" i="1"/>
  <c r="H69" i="1"/>
  <c r="F41" i="1"/>
  <c r="G19" i="1"/>
  <c r="G116" i="1"/>
  <c r="F116" i="1"/>
  <c r="D116" i="1"/>
  <c r="G115" i="1"/>
  <c r="F115" i="1"/>
  <c r="D115" i="1"/>
  <c r="H114" i="1"/>
  <c r="H113" i="1"/>
  <c r="H112" i="1"/>
  <c r="H111" i="1"/>
  <c r="G108" i="1"/>
  <c r="F108" i="1"/>
  <c r="D108" i="1"/>
  <c r="G107" i="1"/>
  <c r="F107" i="1"/>
  <c r="D107" i="1"/>
  <c r="H106" i="1"/>
  <c r="H105" i="1"/>
  <c r="H104" i="1"/>
  <c r="H103" i="1"/>
  <c r="G100" i="1"/>
  <c r="F100" i="1"/>
  <c r="E100" i="1"/>
  <c r="D100" i="1"/>
  <c r="G99" i="1"/>
  <c r="F99" i="1"/>
  <c r="E99" i="1"/>
  <c r="D99" i="1"/>
  <c r="H98" i="1"/>
  <c r="H97" i="1"/>
  <c r="H96" i="1"/>
  <c r="H95" i="1"/>
  <c r="G92" i="1"/>
  <c r="F92" i="1"/>
  <c r="E92" i="1"/>
  <c r="D92" i="1"/>
  <c r="G91" i="1"/>
  <c r="F91" i="1"/>
  <c r="E91" i="1"/>
  <c r="D91" i="1"/>
  <c r="H90" i="1"/>
  <c r="H89" i="1"/>
  <c r="H88" i="1"/>
  <c r="H87" i="1"/>
  <c r="F77" i="1" s="1"/>
  <c r="F36" i="1"/>
  <c r="G36" i="1"/>
  <c r="D36" i="1"/>
  <c r="F35" i="1"/>
  <c r="G35" i="1"/>
  <c r="D35" i="1"/>
  <c r="H32" i="1"/>
  <c r="H33" i="1"/>
  <c r="H34" i="1"/>
  <c r="E28" i="1"/>
  <c r="F28" i="1"/>
  <c r="G28" i="1"/>
  <c r="D28" i="1"/>
  <c r="E27" i="1"/>
  <c r="F27" i="1"/>
  <c r="G27" i="1"/>
  <c r="D27" i="1"/>
  <c r="H24" i="1"/>
  <c r="H25" i="1"/>
  <c r="H26" i="1"/>
  <c r="H18" i="1"/>
  <c r="H17" i="1"/>
  <c r="H16" i="1"/>
  <c r="H15" i="1"/>
  <c r="F19" i="1"/>
  <c r="G20" i="1"/>
  <c r="F20" i="1"/>
  <c r="E19" i="1"/>
  <c r="E11" i="1"/>
  <c r="E20" i="1"/>
  <c r="D20" i="1"/>
  <c r="E12" i="1"/>
  <c r="F12" i="1"/>
  <c r="G12" i="1"/>
  <c r="D12" i="1"/>
  <c r="H10" i="1"/>
  <c r="H8" i="1"/>
  <c r="F11" i="1"/>
  <c r="G11" i="1"/>
  <c r="D11" i="1"/>
  <c r="H107" i="1" l="1"/>
  <c r="H92" i="1"/>
  <c r="H91" i="1"/>
  <c r="H108" i="1"/>
  <c r="H116" i="1"/>
  <c r="H99" i="1"/>
  <c r="H115" i="1"/>
  <c r="H100" i="1"/>
  <c r="H19" i="1"/>
  <c r="H20" i="1"/>
  <c r="H31" i="1" l="1"/>
  <c r="H23" i="1"/>
  <c r="H9" i="1"/>
  <c r="H7" i="1"/>
  <c r="F42" i="1" s="1"/>
  <c r="D19" i="1"/>
  <c r="F68" i="1" l="1"/>
  <c r="G45" i="1"/>
  <c r="H35" i="1"/>
  <c r="H36" i="1"/>
  <c r="H28" i="1"/>
  <c r="H27" i="1"/>
  <c r="F69" i="1"/>
  <c r="F76" i="1" s="1"/>
  <c r="F78" i="1" s="1"/>
  <c r="H12" i="1"/>
  <c r="H11" i="1"/>
  <c r="I58" i="1"/>
  <c r="F46" i="1"/>
  <c r="F53" i="1"/>
  <c r="F73" i="1" s="1"/>
  <c r="F48" i="1"/>
  <c r="F72" i="1" s="1"/>
  <c r="F70" i="1" l="1"/>
  <c r="G70" i="1" s="1"/>
  <c r="G69" i="1"/>
  <c r="H53" i="1"/>
  <c r="I69" i="1"/>
  <c r="I72" i="1" l="1"/>
  <c r="I73" i="1"/>
  <c r="F51" i="1"/>
  <c r="F56" i="1" s="1"/>
  <c r="F58" i="1"/>
  <c r="H62" i="1" s="1"/>
  <c r="F74" i="1" l="1"/>
  <c r="H63" i="1"/>
  <c r="F49" i="1"/>
  <c r="F59" i="1"/>
  <c r="F54" i="1"/>
  <c r="F43" i="1"/>
  <c r="I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 authorId="0" shapeId="0" xr:uid="{148FE308-0BC7-4A30-92BF-A2C249A9FF04}">
      <text>
        <r>
          <rPr>
            <sz val="11"/>
            <color indexed="81"/>
            <rFont val="Segoe UI"/>
            <family val="2"/>
          </rPr>
          <t>Die Berechnung der Tabellenwerte &amp; Mehr</t>
        </r>
        <r>
          <rPr>
            <sz val="9"/>
            <color indexed="81"/>
            <rFont val="Segoe UI"/>
            <family val="2"/>
          </rPr>
          <t xml:space="preserve">
Bei den hospitalisierten Fällen, den Fällen mit Intensivbehandlung und den Todesfällen mit jeweils einer Corona-Symptomatik ist keinesfalls sicher, dass diese Symptome in jedem Fall die Ursache waren für Behandlung oder den Tod waren!
Warum das so ist: Die Werte oben werden im Folgenden detailliert und mit den offiziellen Quellen hergeleitet und erläutert:
Sämtliche Mainstream-Medien ...
... kommunizieren ausschließlich unbereinigte Zahlen und Werte in Sachen Corona. Dabei ist eine positiv getestete Person noch lange nicht symptomatisch oder gar so krank, dass sie in´ s Krankenhaus (hospitalisiert) oder auf eine Intensivstation muss.
Hinzu kommt, dass Personen, die positiv getestet wurden, immer "Corona-Fälle" sind. Auch dann, wenn sie wegen einer vollkommen anderen Erkrankung behandelt werden. Ein schwer verunglückter Mann mit zahlreichen Brüchen und inneren Verletzungen plus positivem Corona Test aber ohne Corona-Symptome liegt immer in einem "Corona-Intensivbett". Denn ...
</t>
        </r>
        <r>
          <rPr>
            <b/>
            <sz val="10"/>
            <color indexed="81"/>
            <rFont val="Segoe UI"/>
            <family val="2"/>
          </rPr>
          <t xml:space="preserve">
Corona hat Statistik - Vorrang!</t>
        </r>
        <r>
          <rPr>
            <sz val="9"/>
            <color indexed="81"/>
            <rFont val="Segoe UI"/>
            <family val="2"/>
          </rPr>
          <t xml:space="preserve">
</t>
        </r>
        <r>
          <rPr>
            <b/>
            <sz val="9"/>
            <color indexed="81"/>
            <rFont val="Segoe UI"/>
            <family val="2"/>
          </rPr>
          <t xml:space="preserve">Was bedeutet, dass der positive Abstrich den Corona-Fall ausmacht. </t>
        </r>
        <r>
          <rPr>
            <sz val="9"/>
            <color indexed="81"/>
            <rFont val="Segoe UI"/>
            <family val="2"/>
          </rPr>
          <t xml:space="preserve">Nicht entscheidend sind irgendwelche Corona-Symptome.  
Was nichts anderes bedeutet, dass viele Menschen als Corona-Fälle gezählt und medial kommuniziert werden, obwohl diese Menschen überhaupt nicht krank sind.  Sie zählen trotzdem als "Corona-Fall" und sind damit "offiziell" Corona-krank. Was absurd ist, denn wenn ein Mensch keine Symptome einer Atemwegserkrankung - egal, ob Corona, Influenza oder anderes - aufweist, hat er bis zu Beginn der sogenannten Corona-Pandemie als gesund gegolten. Warum dieser Paradigmenwechsel erfolgt ist, soll hier nicht erörtert werden.
Tatsache ist, dass die medial kommunizierten Zahlen, die aktuell immer mehr ansteigenden Werte eine Pandemie der massenhaft Erkrankten vortäuschen, die die Krankenhäuser, die Intensivbetten, die Leichenhallen bevölkern. Was nicht der Fall ist, wenn man die Zahlen berücksichtigt, die das RKI im Zusammenhang mit den so genannten Impfdurchbrüchen veröffentlicht  </t>
        </r>
      </text>
    </comment>
    <comment ref="H4" authorId="0" shapeId="0" xr:uid="{27B8C1D9-28DF-4759-AEF9-547BF89E6C6A}">
      <text>
        <r>
          <rPr>
            <sz val="12"/>
            <color indexed="81"/>
            <rFont val="Segoe UI"/>
            <family val="2"/>
          </rPr>
          <t xml:space="preserve">Impfdurchbrüche </t>
        </r>
        <r>
          <rPr>
            <b/>
            <sz val="9"/>
            <color indexed="81"/>
            <rFont val="Segoe UI"/>
            <family val="2"/>
          </rPr>
          <t xml:space="preserve">
</t>
        </r>
        <r>
          <rPr>
            <sz val="9"/>
            <color indexed="81"/>
            <rFont val="Segoe UI"/>
            <family val="2"/>
          </rPr>
          <t>Geimpfte Personen ohne Symptomatik wurden/werden bisher im Normalfall nicht getestet. Deshalb werden Impfdurchbrüche nur dann festgestellt, wenn beim Geimpften irgendeine Corona-Symptomatik vorliegt. Ist der Test positiv,  liegt ein Impfdurchbruch vor. Egal ob die Symptome leicht, mittel oder schwer sind. Weil man aber die Zahl der Impfdurchbrüche ins Verhältnis zu den ungeimpften Corona-Fällen setzen will, müssen die symptomatischen Corona-Fälle insgesamt genannt werden. Alles andere widerspräche jeder wissenschaftlichen Vorgehensweise. Deshalb liegt die Anzahl der symptomatischen Corona insgesamt nunmehr für den vergangenen 4-Wochenzeitraum vor.
Allerdings ist der Status der allermeisten poitiv getesteten Prsonen ungekannt.</t>
        </r>
        <r>
          <rPr>
            <b/>
            <sz val="9"/>
            <color indexed="81"/>
            <rFont val="Segoe UI"/>
            <family val="2"/>
          </rPr>
          <t xml:space="preserve">
</t>
        </r>
        <r>
          <rPr>
            <sz val="9"/>
            <color indexed="81"/>
            <rFont val="Segoe UI"/>
            <family val="2"/>
          </rPr>
          <t xml:space="preserve">
</t>
        </r>
      </text>
    </comment>
    <comment ref="F82" authorId="0" shapeId="0" xr:uid="{9E7EBF44-622E-4D27-B381-3B779CDAC7D4}">
      <text>
        <r>
          <rPr>
            <sz val="9"/>
            <color indexed="81"/>
            <rFont val="Segoe UI"/>
            <family val="2"/>
          </rPr>
          <t xml:space="preserve">Geimpfte &amp; Geboosterte ziehen die Omikron-Infektion offensichtlich an. Die relativ geringe Zahl der Omikron-Fälle gesamt ist dem Vierwochen-Zeitraum geschuldet.
</t>
        </r>
      </text>
    </comment>
  </commentList>
</comments>
</file>

<file path=xl/sharedStrings.xml><?xml version="1.0" encoding="utf-8"?>
<sst xmlns="http://schemas.openxmlformats.org/spreadsheetml/2006/main" count="131" uniqueCount="67">
  <si>
    <t>12-17 Jahre</t>
  </si>
  <si>
    <t>18-59 Jahre</t>
  </si>
  <si>
    <t xml:space="preserve">60 Jahre und älter </t>
  </si>
  <si>
    <t>Summen</t>
  </si>
  <si>
    <t>Impfdurchbrüche</t>
  </si>
  <si>
    <t>Fälle gesamt=positiv Getestete</t>
  </si>
  <si>
    <t>Verstorbene COVID-19</t>
  </si>
  <si>
    <t>COVID-19-Fälle auf Intensivstation</t>
  </si>
  <si>
    <t>Symptomatische COVID-19-Fälle</t>
  </si>
  <si>
    <t>Hospitalisierte COVID-19-Fälle</t>
  </si>
  <si>
    <t>mit COVID-19-Symptomen</t>
  </si>
  <si>
    <t>Intensivfälle mit Corona-Symptomatik*</t>
  </si>
  <si>
    <t>*aber durchaus nicht ausschließlich und an erster Stelle</t>
  </si>
  <si>
    <t>Summe</t>
  </si>
  <si>
    <t>Todesfälle</t>
  </si>
  <si>
    <t>symptomatisch</t>
  </si>
  <si>
    <t>nur positiv getestet</t>
  </si>
  <si>
    <t>Alle Werte &amp; Berechnungen nach bestem Wissen und Gewissen aber ohne Gewähr © Rüdiger Stobbe</t>
  </si>
  <si>
    <t xml:space="preserve"> </t>
  </si>
  <si>
    <t>RKI/DIVI</t>
  </si>
  <si>
    <t>Fälle gesamt</t>
  </si>
  <si>
    <t>Fälle mit Symptomen</t>
  </si>
  <si>
    <t>Absolut</t>
  </si>
  <si>
    <t>Prozent</t>
  </si>
  <si>
    <t xml:space="preserve">Fälle mit Symptomen: Hospitalisiert </t>
  </si>
  <si>
    <t>Fälle mit Symptomen: Intensivbehandlung</t>
  </si>
  <si>
    <t>Todesfälle mit Symptomen</t>
  </si>
  <si>
    <t>Asymptomatische und symptomatische Fälle</t>
  </si>
  <si>
    <r>
      <t>Todesfälle</t>
    </r>
    <r>
      <rPr>
        <b/>
        <sz val="8"/>
        <color rgb="FFFF0000"/>
        <rFont val="Calibri"/>
        <family val="2"/>
        <scheme val="minor"/>
      </rPr>
      <t xml:space="preserve"> </t>
    </r>
    <r>
      <rPr>
        <b/>
        <sz val="11"/>
        <color rgb="FFFF0000"/>
        <rFont val="Calibri"/>
        <family val="2"/>
        <scheme val="minor"/>
      </rPr>
      <t>ohne</t>
    </r>
    <r>
      <rPr>
        <b/>
        <sz val="8"/>
        <color theme="1"/>
        <rFont val="Calibri"/>
        <family val="2"/>
        <scheme val="minor"/>
      </rPr>
      <t xml:space="preserve"> jegliche COVID-19-Symptomatik</t>
    </r>
  </si>
  <si>
    <t>5-11 Jahre</t>
  </si>
  <si>
    <t>Die Omikron Lage ist aktuell folgende</t>
  </si>
  <si>
    <t>-</t>
  </si>
  <si>
    <t>Dynamische Quelle: https://experience.arcgis.com/experience/478220a4c454480e823b17327b2bf1d4/page/Bundesl%C3%A4nder/</t>
  </si>
  <si>
    <t>mit Auffrischung</t>
  </si>
  <si>
    <t xml:space="preserve">Anteil Impfdurchbrüche </t>
  </si>
  <si>
    <t>ungeimpft</t>
  </si>
  <si>
    <t xml:space="preserve">grundimmunisiert </t>
  </si>
  <si>
    <t>grundimmunisiert</t>
  </si>
  <si>
    <t>Anteil Ungeimpfte</t>
  </si>
  <si>
    <t xml:space="preserve">Anteil Ungeimpfte </t>
  </si>
  <si>
    <t>aber positiv getestet</t>
  </si>
  <si>
    <t>Asymptomatische  Fälle oder unbekannter Status,</t>
  </si>
  <si>
    <t>Verhältnis symptomatische Fälle gesamt zu Omikron</t>
  </si>
  <si>
    <t>Symptomatische Fälle gesamt</t>
  </si>
  <si>
    <t>Symptomatische Fälle Omikron</t>
  </si>
  <si>
    <t>Impfdurchbrüche Omikron</t>
  </si>
  <si>
    <t>der insgesamt symptomatischen Fälle sind Omikron-Fälle</t>
  </si>
  <si>
    <t>Schauen Sie sich mal die Infektions- und Todesfallstruktur der GESAMTEN PANDEMIE an:</t>
  </si>
  <si>
    <t xml:space="preserve">Diese Werte müssten in Tabelle 3 ganz oben enthalten sein! </t>
  </si>
  <si>
    <t>Fälle ohne Symptome oder Status unbekannt</t>
  </si>
  <si>
    <t>RKI-Wochenbericht 4.2.2022: Offizielle Corona-Zahlen RKI &amp; DIVI korrekt eingeordnet</t>
  </si>
  <si>
    <t>Quelle https://www.mediagnose.de/wp-content/uploads/2020/11/Wochenbericht_2022-02-03.pdf</t>
  </si>
  <si>
    <t>Quelle https://www.mediagnose.de/wp-content/uploads/2020/11/Impfdurchbrueche_Omikron_WB_03022022_04-02-2022_07-19-50.png</t>
  </si>
  <si>
    <t xml:space="preserve">Symptomatische COVID-19 Fälle KW 1/2022 bis KW 4/2022 </t>
  </si>
  <si>
    <t xml:space="preserve">Hospitalisierte symptomatische COVID-19 Fälle KW 1/2022 bis KW 4/2022 </t>
  </si>
  <si>
    <t xml:space="preserve">Auf Intensivstation betreute symptomatische COVID-19 Fälle KW 1/2022 bis KW 4/2022 </t>
  </si>
  <si>
    <t xml:space="preserve">Verstorbene  symptomatische COVID-19 Fälle KW 1/2022 bis KW 4/2022 </t>
  </si>
  <si>
    <t xml:space="preserve">KW 1/2022 bis KW 4/2022 </t>
  </si>
  <si>
    <t xml:space="preserve">KW 1/2022 </t>
  </si>
  <si>
    <t xml:space="preserve"> KW 4/2022 </t>
  </si>
  <si>
    <t>DIVI Zahlen 30.1.2022</t>
  </si>
  <si>
    <t>KW 1/2022: 3.1.2022</t>
  </si>
  <si>
    <t>KW 4/2022: 30.01.2022</t>
  </si>
  <si>
    <t>Übersicht 3.1.2022 bis 30.1.2022 (KW 1/2022 bis KW 4/2022)</t>
  </si>
  <si>
    <t>Kommentar zur Berechnung</t>
  </si>
  <si>
    <t>Kommentar zu den Impfdurchbrüchen</t>
  </si>
  <si>
    <t xml:space="preserve">Kommentar zu Omikron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</si>
</sst>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11"/>
      <color theme="4" tint="-0.499984740745262"/>
      <name val="Calibri"/>
      <family val="2"/>
      <scheme val="minor"/>
    </font>
    <font>
      <b/>
      <sz val="12"/>
      <color theme="1"/>
      <name val="Calibri"/>
      <family val="2"/>
      <scheme val="minor"/>
    </font>
    <font>
      <b/>
      <sz val="8"/>
      <color theme="1"/>
      <name val="Calibri"/>
      <family val="2"/>
      <scheme val="minor"/>
    </font>
    <font>
      <b/>
      <sz val="8"/>
      <color rgb="FFFF0000"/>
      <name val="Calibri"/>
      <family val="2"/>
      <scheme val="minor"/>
    </font>
    <font>
      <b/>
      <sz val="11"/>
      <color rgb="FFFF0000"/>
      <name val="Calibri"/>
      <family val="2"/>
      <scheme val="minor"/>
    </font>
    <font>
      <b/>
      <sz val="14"/>
      <color theme="1"/>
      <name val="Calibri"/>
      <family val="2"/>
      <scheme val="minor"/>
    </font>
    <font>
      <b/>
      <sz val="16"/>
      <color theme="1"/>
      <name val="Calibri"/>
      <family val="2"/>
      <scheme val="minor"/>
    </font>
    <font>
      <sz val="11"/>
      <color rgb="FF000000"/>
      <name val="Calibri"/>
      <family val="2"/>
      <scheme val="minor"/>
    </font>
    <font>
      <u/>
      <sz val="11"/>
      <color theme="10"/>
      <name val="Calibri"/>
      <family val="2"/>
      <scheme val="minor"/>
    </font>
    <font>
      <sz val="9"/>
      <color indexed="81"/>
      <name val="Segoe UI"/>
      <family val="2"/>
    </font>
    <font>
      <b/>
      <sz val="9"/>
      <color indexed="81"/>
      <name val="Segoe UI"/>
      <family val="2"/>
    </font>
    <font>
      <b/>
      <sz val="10"/>
      <color indexed="81"/>
      <name val="Segoe UI"/>
      <family val="2"/>
    </font>
    <font>
      <sz val="11"/>
      <color indexed="81"/>
      <name val="Segoe UI"/>
      <family val="2"/>
    </font>
    <font>
      <sz val="12"/>
      <color indexed="81"/>
      <name val="Segoe UI"/>
      <family val="2"/>
    </font>
  </fonts>
  <fills count="2">
    <fill>
      <patternFill patternType="none"/>
    </fill>
    <fill>
      <patternFill patternType="gray125"/>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5" fillId="0" borderId="0" applyNumberFormat="0" applyFill="0" applyBorder="0" applyAlignment="0" applyProtection="0"/>
  </cellStyleXfs>
  <cellXfs count="49">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xf numFmtId="3" fontId="4" fillId="0" borderId="0" xfId="0" applyNumberFormat="1" applyFont="1" applyAlignment="1">
      <alignment horizontal="center"/>
    </xf>
    <xf numFmtId="3" fontId="5" fillId="0" borderId="0" xfId="0" applyNumberFormat="1" applyFont="1" applyAlignment="1">
      <alignment horizontal="center"/>
    </xf>
    <xf numFmtId="0" fontId="1" fillId="0" borderId="0" xfId="0" applyFont="1"/>
    <xf numFmtId="10" fontId="1" fillId="0" borderId="0" xfId="0" applyNumberFormat="1" applyFont="1" applyAlignment="1">
      <alignment horizontal="center"/>
    </xf>
    <xf numFmtId="10" fontId="6" fillId="0" borderId="0" xfId="0" applyNumberFormat="1" applyFont="1" applyAlignment="1">
      <alignment horizontal="center"/>
    </xf>
    <xf numFmtId="10" fontId="7" fillId="0" borderId="0" xfId="0" applyNumberFormat="1" applyFont="1" applyAlignment="1">
      <alignment horizontal="center"/>
    </xf>
    <xf numFmtId="0" fontId="8" fillId="0" borderId="0" xfId="0" applyFont="1"/>
    <xf numFmtId="3" fontId="0" fillId="0" borderId="0" xfId="0" applyNumberFormat="1" applyAlignment="1">
      <alignment horizontal="center"/>
    </xf>
    <xf numFmtId="3" fontId="3" fillId="0" borderId="0" xfId="0" applyNumberFormat="1" applyFont="1" applyAlignment="1">
      <alignment horizontal="center"/>
    </xf>
    <xf numFmtId="14" fontId="4" fillId="0" borderId="0" xfId="0" applyNumberFormat="1" applyFont="1" applyAlignment="1">
      <alignment horizontal="center"/>
    </xf>
    <xf numFmtId="0" fontId="6" fillId="0" borderId="0" xfId="0" applyFont="1"/>
    <xf numFmtId="14" fontId="5" fillId="0" borderId="0" xfId="0" applyNumberFormat="1" applyFont="1" applyAlignment="1">
      <alignment horizontal="center"/>
    </xf>
    <xf numFmtId="14" fontId="9" fillId="0" borderId="0" xfId="0" applyNumberFormat="1" applyFont="1" applyAlignment="1">
      <alignment horizontal="center"/>
    </xf>
    <xf numFmtId="3" fontId="0" fillId="0" borderId="0" xfId="0" applyNumberFormat="1"/>
    <xf numFmtId="0" fontId="0" fillId="0" borderId="0" xfId="0" applyAlignment="1">
      <alignment horizontal="right"/>
    </xf>
    <xf numFmtId="10" fontId="0" fillId="0" borderId="0" xfId="0" applyNumberFormat="1" applyAlignment="1">
      <alignment horizontal="center"/>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left"/>
    </xf>
    <xf numFmtId="10" fontId="0" fillId="0" borderId="0" xfId="0" applyNumberFormat="1" applyAlignment="1">
      <alignment horizontal="left"/>
    </xf>
    <xf numFmtId="0" fontId="1" fillId="0" borderId="0" xfId="0" applyFont="1" applyAlignment="1">
      <alignment horizontal="left"/>
    </xf>
    <xf numFmtId="3" fontId="3" fillId="0" borderId="0" xfId="0" applyNumberFormat="1" applyFont="1" applyAlignment="1">
      <alignment horizontal="center" vertical="center"/>
    </xf>
    <xf numFmtId="3" fontId="6" fillId="0" borderId="0" xfId="0" applyNumberFormat="1" applyFont="1" applyAlignment="1">
      <alignment horizontal="center"/>
    </xf>
    <xf numFmtId="3" fontId="0" fillId="0" borderId="0" xfId="0" applyNumberFormat="1" applyAlignment="1">
      <alignment horizontal="center" vertical="center"/>
    </xf>
    <xf numFmtId="3" fontId="2" fillId="0" borderId="0" xfId="0" applyNumberFormat="1" applyFont="1" applyAlignment="1">
      <alignment horizontal="center" vertical="center"/>
    </xf>
    <xf numFmtId="0" fontId="12" fillId="0" borderId="0" xfId="0" applyFont="1"/>
    <xf numFmtId="0" fontId="0" fillId="0" borderId="0" xfId="0" applyAlignment="1">
      <alignment vertical="center"/>
    </xf>
    <xf numFmtId="0" fontId="13" fillId="0" borderId="0" xfId="0" applyFont="1" applyAlignment="1">
      <alignment vertical="center"/>
    </xf>
    <xf numFmtId="0" fontId="2" fillId="0" borderId="0" xfId="0" applyFont="1" applyAlignment="1">
      <alignment vertical="center"/>
    </xf>
    <xf numFmtId="0" fontId="15" fillId="0" borderId="0" xfId="1" applyAlignment="1">
      <alignment vertical="center"/>
    </xf>
    <xf numFmtId="0" fontId="14" fillId="0" borderId="0" xfId="0" applyFont="1" applyAlignment="1">
      <alignment vertical="center"/>
    </xf>
    <xf numFmtId="10" fontId="2" fillId="0" borderId="0" xfId="0" applyNumberFormat="1" applyFont="1" applyAlignment="1">
      <alignment horizontal="center"/>
    </xf>
    <xf numFmtId="10" fontId="2" fillId="0" borderId="0" xfId="0" applyNumberFormat="1" applyFont="1" applyAlignment="1">
      <alignment horizontal="center" vertical="center"/>
    </xf>
    <xf numFmtId="10" fontId="0" fillId="0" borderId="0" xfId="0" applyNumberFormat="1"/>
    <xf numFmtId="0" fontId="9" fillId="0" borderId="0" xfId="0" applyFont="1" applyAlignment="1">
      <alignment horizontal="center" vertical="center"/>
    </xf>
    <xf numFmtId="0" fontId="5" fillId="0" borderId="0" xfId="0"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97236</xdr:colOff>
      <xdr:row>3</xdr:row>
      <xdr:rowOff>171450</xdr:rowOff>
    </xdr:from>
    <xdr:to>
      <xdr:col>15</xdr:col>
      <xdr:colOff>675397</xdr:colOff>
      <xdr:row>26</xdr:row>
      <xdr:rowOff>0</xdr:rowOff>
    </xdr:to>
    <xdr:pic>
      <xdr:nvPicPr>
        <xdr:cNvPr id="2" name="Grafik 1">
          <a:extLst>
            <a:ext uri="{FF2B5EF4-FFF2-40B4-BE49-F238E27FC236}">
              <a16:creationId xmlns:a16="http://schemas.microsoft.com/office/drawing/2014/main" id="{5A5A74C5-3DC6-482C-B026-DCF72804EA07}"/>
            </a:ext>
          </a:extLst>
        </xdr:cNvPr>
        <xdr:cNvPicPr>
          <a:picLocks noChangeAspect="1"/>
        </xdr:cNvPicPr>
      </xdr:nvPicPr>
      <xdr:blipFill>
        <a:blip xmlns:r="http://schemas.openxmlformats.org/officeDocument/2006/relationships" r:embed="rId1"/>
        <a:stretch>
          <a:fillRect/>
        </a:stretch>
      </xdr:blipFill>
      <xdr:spPr>
        <a:xfrm>
          <a:off x="8393511" y="752475"/>
          <a:ext cx="6226486" cy="4210050"/>
        </a:xfrm>
        <a:prstGeom prst="rect">
          <a:avLst/>
        </a:prstGeom>
      </xdr:spPr>
    </xdr:pic>
    <xdr:clientData/>
  </xdr:twoCellAnchor>
  <xdr:twoCellAnchor editAs="oneCell">
    <xdr:from>
      <xdr:col>9</xdr:col>
      <xdr:colOff>95250</xdr:colOff>
      <xdr:row>44</xdr:row>
      <xdr:rowOff>85725</xdr:rowOff>
    </xdr:from>
    <xdr:to>
      <xdr:col>18</xdr:col>
      <xdr:colOff>332467</xdr:colOff>
      <xdr:row>50</xdr:row>
      <xdr:rowOff>37962</xdr:rowOff>
    </xdr:to>
    <xdr:pic>
      <xdr:nvPicPr>
        <xdr:cNvPr id="5" name="Grafik 4">
          <a:extLst>
            <a:ext uri="{FF2B5EF4-FFF2-40B4-BE49-F238E27FC236}">
              <a16:creationId xmlns:a16="http://schemas.microsoft.com/office/drawing/2014/main" id="{6F373A01-D403-4267-A6F0-86783B38B36E}"/>
            </a:ext>
          </a:extLst>
        </xdr:cNvPr>
        <xdr:cNvPicPr>
          <a:picLocks noChangeAspect="1"/>
        </xdr:cNvPicPr>
      </xdr:nvPicPr>
      <xdr:blipFill>
        <a:blip xmlns:r="http://schemas.openxmlformats.org/officeDocument/2006/relationships" r:embed="rId2"/>
        <a:stretch>
          <a:fillRect/>
        </a:stretch>
      </xdr:blipFill>
      <xdr:spPr>
        <a:xfrm>
          <a:off x="9296400" y="8496300"/>
          <a:ext cx="7266667" cy="1104762"/>
        </a:xfrm>
        <a:prstGeom prst="rect">
          <a:avLst/>
        </a:prstGeom>
      </xdr:spPr>
    </xdr:pic>
    <xdr:clientData/>
  </xdr:twoCellAnchor>
  <xdr:twoCellAnchor editAs="oneCell">
    <xdr:from>
      <xdr:col>7</xdr:col>
      <xdr:colOff>1501583</xdr:colOff>
      <xdr:row>83</xdr:row>
      <xdr:rowOff>28575</xdr:rowOff>
    </xdr:from>
    <xdr:to>
      <xdr:col>17</xdr:col>
      <xdr:colOff>285750</xdr:colOff>
      <xdr:row>110</xdr:row>
      <xdr:rowOff>98068</xdr:rowOff>
    </xdr:to>
    <xdr:pic>
      <xdr:nvPicPr>
        <xdr:cNvPr id="13" name="Grafik 12">
          <a:extLst>
            <a:ext uri="{FF2B5EF4-FFF2-40B4-BE49-F238E27FC236}">
              <a16:creationId xmlns:a16="http://schemas.microsoft.com/office/drawing/2014/main" id="{36C3287C-5311-4AAC-A1D4-C79B42B5CD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59558" y="15973425"/>
          <a:ext cx="7594792" cy="5212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121</xdr:row>
      <xdr:rowOff>142875</xdr:rowOff>
    </xdr:from>
    <xdr:to>
      <xdr:col>7</xdr:col>
      <xdr:colOff>1409700</xdr:colOff>
      <xdr:row>162</xdr:row>
      <xdr:rowOff>161925</xdr:rowOff>
    </xdr:to>
    <xdr:pic>
      <xdr:nvPicPr>
        <xdr:cNvPr id="7" name="Grafik 6">
          <a:extLst>
            <a:ext uri="{FF2B5EF4-FFF2-40B4-BE49-F238E27FC236}">
              <a16:creationId xmlns:a16="http://schemas.microsoft.com/office/drawing/2014/main" id="{300170C4-342F-4679-A748-FA10CA26B0C0}"/>
            </a:ext>
          </a:extLst>
        </xdr:cNvPr>
        <xdr:cNvPicPr>
          <a:picLocks noChangeAspect="1"/>
        </xdr:cNvPicPr>
      </xdr:nvPicPr>
      <xdr:blipFill>
        <a:blip xmlns:r="http://schemas.openxmlformats.org/officeDocument/2006/relationships" r:embed="rId4"/>
        <a:stretch>
          <a:fillRect/>
        </a:stretch>
      </xdr:blipFill>
      <xdr:spPr>
        <a:xfrm>
          <a:off x="781050" y="23402925"/>
          <a:ext cx="7286625" cy="7905750"/>
        </a:xfrm>
        <a:prstGeom prst="rect">
          <a:avLst/>
        </a:prstGeom>
      </xdr:spPr>
    </xdr:pic>
    <xdr:clientData/>
  </xdr:twoCellAnchor>
  <xdr:twoCellAnchor editAs="oneCell">
    <xdr:from>
      <xdr:col>9</xdr:col>
      <xdr:colOff>76200</xdr:colOff>
      <xdr:row>51</xdr:row>
      <xdr:rowOff>76201</xdr:rowOff>
    </xdr:from>
    <xdr:to>
      <xdr:col>16</xdr:col>
      <xdr:colOff>161052</xdr:colOff>
      <xdr:row>78</xdr:row>
      <xdr:rowOff>80057</xdr:rowOff>
    </xdr:to>
    <xdr:pic>
      <xdr:nvPicPr>
        <xdr:cNvPr id="8" name="Grafik 7">
          <a:extLst>
            <a:ext uri="{FF2B5EF4-FFF2-40B4-BE49-F238E27FC236}">
              <a16:creationId xmlns:a16="http://schemas.microsoft.com/office/drawing/2014/main" id="{D853BC3E-5ED8-4ADE-8F7F-9194EF0C6657}"/>
            </a:ext>
          </a:extLst>
        </xdr:cNvPr>
        <xdr:cNvPicPr>
          <a:picLocks noChangeAspect="1"/>
        </xdr:cNvPicPr>
      </xdr:nvPicPr>
      <xdr:blipFill>
        <a:blip xmlns:r="http://schemas.openxmlformats.org/officeDocument/2006/relationships" r:embed="rId5"/>
        <a:stretch>
          <a:fillRect/>
        </a:stretch>
      </xdr:blipFill>
      <xdr:spPr>
        <a:xfrm>
          <a:off x="9277350" y="9829801"/>
          <a:ext cx="5590302" cy="5147356"/>
        </a:xfrm>
        <a:prstGeom prst="rect">
          <a:avLst/>
        </a:prstGeom>
      </xdr:spPr>
    </xdr:pic>
    <xdr:clientData/>
  </xdr:twoCellAnchor>
  <xdr:twoCellAnchor editAs="oneCell">
    <xdr:from>
      <xdr:col>9</xdr:col>
      <xdr:colOff>104775</xdr:colOff>
      <xdr:row>38</xdr:row>
      <xdr:rowOff>0</xdr:rowOff>
    </xdr:from>
    <xdr:to>
      <xdr:col>18</xdr:col>
      <xdr:colOff>522944</xdr:colOff>
      <xdr:row>44</xdr:row>
      <xdr:rowOff>28426</xdr:rowOff>
    </xdr:to>
    <xdr:pic>
      <xdr:nvPicPr>
        <xdr:cNvPr id="16" name="Grafik 15">
          <a:extLst>
            <a:ext uri="{FF2B5EF4-FFF2-40B4-BE49-F238E27FC236}">
              <a16:creationId xmlns:a16="http://schemas.microsoft.com/office/drawing/2014/main" id="{D5754627-097A-488C-A740-C245904F93B7}"/>
            </a:ext>
          </a:extLst>
        </xdr:cNvPr>
        <xdr:cNvPicPr>
          <a:picLocks noChangeAspect="1"/>
        </xdr:cNvPicPr>
      </xdr:nvPicPr>
      <xdr:blipFill>
        <a:blip xmlns:r="http://schemas.openxmlformats.org/officeDocument/2006/relationships" r:embed="rId6"/>
        <a:stretch>
          <a:fillRect/>
        </a:stretch>
      </xdr:blipFill>
      <xdr:spPr>
        <a:xfrm>
          <a:off x="9305925" y="7248525"/>
          <a:ext cx="7447619" cy="11904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xperience.arcgis.com/experience/478220a4c454480e823b17327b2bf1d4/page/Bundesl%C3%A4nd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FA8B-1AD2-48C2-99E1-89672513C72C}">
  <sheetPr>
    <pageSetUpPr fitToPage="1"/>
  </sheetPr>
  <dimension ref="B2:J167"/>
  <sheetViews>
    <sheetView showGridLines="0" tabSelected="1" topLeftCell="A65" workbookViewId="0">
      <selection activeCell="F48" sqref="F48"/>
    </sheetView>
  </sheetViews>
  <sheetFormatPr baseColWidth="10" defaultRowHeight="15" x14ac:dyDescent="0.25"/>
  <cols>
    <col min="1" max="1" width="7.42578125" customWidth="1"/>
    <col min="2" max="2" width="3.7109375" customWidth="1"/>
    <col min="3" max="3" width="22.42578125" customWidth="1"/>
    <col min="4" max="4" width="12.7109375" customWidth="1"/>
    <col min="5" max="5" width="17.7109375" customWidth="1"/>
    <col min="6" max="6" width="18.140625" customWidth="1"/>
    <col min="7" max="7" width="17.7109375" customWidth="1"/>
    <col min="8" max="8" width="24.5703125" customWidth="1"/>
    <col min="9" max="9" width="13.5703125" customWidth="1"/>
    <col min="12" max="12" width="14" customWidth="1"/>
  </cols>
  <sheetData>
    <row r="2" spans="2:9" ht="15.75" x14ac:dyDescent="0.25">
      <c r="B2" s="13" t="s">
        <v>50</v>
      </c>
      <c r="H2" s="21" t="s">
        <v>64</v>
      </c>
      <c r="I2" s="1"/>
    </row>
    <row r="4" spans="2:9" x14ac:dyDescent="0.25">
      <c r="D4" s="9" t="s">
        <v>4</v>
      </c>
      <c r="H4" s="21" t="s">
        <v>65</v>
      </c>
    </row>
    <row r="5" spans="2:9" x14ac:dyDescent="0.25">
      <c r="D5" s="3" t="s">
        <v>29</v>
      </c>
      <c r="E5" s="3" t="s">
        <v>0</v>
      </c>
      <c r="F5" s="3" t="s">
        <v>1</v>
      </c>
      <c r="G5" s="4" t="s">
        <v>2</v>
      </c>
      <c r="H5" s="5" t="s">
        <v>3</v>
      </c>
    </row>
    <row r="6" spans="2:9" x14ac:dyDescent="0.25">
      <c r="D6" s="4" t="s">
        <v>53</v>
      </c>
    </row>
    <row r="7" spans="2:9" x14ac:dyDescent="0.25">
      <c r="C7" s="2" t="s">
        <v>15</v>
      </c>
      <c r="D7" s="28">
        <v>49491</v>
      </c>
      <c r="E7" s="7">
        <v>35846</v>
      </c>
      <c r="F7" s="7">
        <v>234357</v>
      </c>
      <c r="G7" s="7">
        <v>30043</v>
      </c>
      <c r="H7" s="8">
        <f>SUM(D7:G7)</f>
        <v>349737</v>
      </c>
    </row>
    <row r="8" spans="2:9" x14ac:dyDescent="0.25">
      <c r="C8" s="2" t="s">
        <v>35</v>
      </c>
      <c r="D8" s="28">
        <v>48893</v>
      </c>
      <c r="E8" s="7">
        <v>21922</v>
      </c>
      <c r="F8" s="7">
        <v>69525</v>
      </c>
      <c r="G8" s="7">
        <v>8496</v>
      </c>
      <c r="H8" s="7">
        <f>SUM(D8:G8)</f>
        <v>148836</v>
      </c>
    </row>
    <row r="9" spans="2:9" x14ac:dyDescent="0.25">
      <c r="C9" s="2" t="s">
        <v>36</v>
      </c>
      <c r="D9" s="28">
        <v>448</v>
      </c>
      <c r="E9" s="7">
        <v>12928</v>
      </c>
      <c r="F9" s="7">
        <v>103668</v>
      </c>
      <c r="G9" s="7">
        <v>9070</v>
      </c>
      <c r="H9" s="7">
        <f>SUM(D9:G9)</f>
        <v>126114</v>
      </c>
    </row>
    <row r="10" spans="2:9" x14ac:dyDescent="0.25">
      <c r="C10" s="2" t="s">
        <v>33</v>
      </c>
      <c r="D10" s="28">
        <v>150</v>
      </c>
      <c r="E10" s="7">
        <v>996</v>
      </c>
      <c r="F10" s="7">
        <v>61164</v>
      </c>
      <c r="G10" s="7">
        <v>12477</v>
      </c>
      <c r="H10" s="7">
        <f>SUM(D10:G10)</f>
        <v>74787</v>
      </c>
    </row>
    <row r="11" spans="2:9" x14ac:dyDescent="0.25">
      <c r="C11" s="2" t="s">
        <v>34</v>
      </c>
      <c r="D11" s="11">
        <f>(D9+D10)/D7</f>
        <v>1.2083004990806409E-2</v>
      </c>
      <c r="E11" s="11">
        <f>(E9+E10)/E7</f>
        <v>0.38843943536238351</v>
      </c>
      <c r="F11" s="11">
        <f t="shared" ref="F11:H11" si="0">(F9+F10)/F7</f>
        <v>0.70333721629821166</v>
      </c>
      <c r="G11" s="11">
        <f t="shared" si="0"/>
        <v>0.71720533901407979</v>
      </c>
      <c r="H11" s="11">
        <f t="shared" si="0"/>
        <v>0.57443450364130766</v>
      </c>
    </row>
    <row r="12" spans="2:9" x14ac:dyDescent="0.25">
      <c r="C12" s="1" t="s">
        <v>38</v>
      </c>
      <c r="D12" s="38">
        <f>D8/D7</f>
        <v>0.98791699500919361</v>
      </c>
      <c r="E12" s="38">
        <f t="shared" ref="E12:G12" si="1">E8/E7</f>
        <v>0.61156056463761643</v>
      </c>
      <c r="F12" s="38">
        <f t="shared" si="1"/>
        <v>0.29666278370178828</v>
      </c>
      <c r="G12" s="38">
        <f t="shared" si="1"/>
        <v>0.28279466098592015</v>
      </c>
      <c r="H12" s="38">
        <f>H8/H7</f>
        <v>0.4255654963586924</v>
      </c>
    </row>
    <row r="13" spans="2:9" x14ac:dyDescent="0.25">
      <c r="D13" s="30"/>
    </row>
    <row r="14" spans="2:9" x14ac:dyDescent="0.25">
      <c r="D14" s="4" t="s">
        <v>54</v>
      </c>
      <c r="H14" s="9"/>
    </row>
    <row r="15" spans="2:9" x14ac:dyDescent="0.25">
      <c r="C15" s="2" t="s">
        <v>15</v>
      </c>
      <c r="D15" s="28">
        <v>189</v>
      </c>
      <c r="E15" s="7">
        <v>163</v>
      </c>
      <c r="F15" s="7">
        <v>2291</v>
      </c>
      <c r="G15" s="7">
        <v>2099</v>
      </c>
      <c r="H15" s="8">
        <f>SUM(D15:G15)</f>
        <v>4742</v>
      </c>
    </row>
    <row r="16" spans="2:9" x14ac:dyDescent="0.25">
      <c r="C16" s="2" t="s">
        <v>35</v>
      </c>
      <c r="D16" s="28">
        <v>189</v>
      </c>
      <c r="E16" s="7">
        <v>103</v>
      </c>
      <c r="F16" s="7">
        <v>1126</v>
      </c>
      <c r="G16" s="7">
        <v>1228</v>
      </c>
      <c r="H16" s="7">
        <f>SUM(D16:G16)</f>
        <v>2646</v>
      </c>
    </row>
    <row r="17" spans="3:10" x14ac:dyDescent="0.25">
      <c r="C17" s="2" t="s">
        <v>36</v>
      </c>
      <c r="D17" s="28">
        <v>0</v>
      </c>
      <c r="E17" s="7">
        <v>56</v>
      </c>
      <c r="F17" s="7">
        <v>848</v>
      </c>
      <c r="G17" s="7">
        <v>471</v>
      </c>
      <c r="H17" s="7">
        <f>SUM(D17:G17)</f>
        <v>1375</v>
      </c>
    </row>
    <row r="18" spans="3:10" x14ac:dyDescent="0.25">
      <c r="C18" s="2" t="s">
        <v>33</v>
      </c>
      <c r="D18" s="28">
        <v>0</v>
      </c>
      <c r="E18" s="7">
        <v>4</v>
      </c>
      <c r="F18" s="7">
        <v>317</v>
      </c>
      <c r="G18" s="7">
        <v>400</v>
      </c>
      <c r="H18" s="7">
        <f>SUM(D18:G18)</f>
        <v>721</v>
      </c>
    </row>
    <row r="19" spans="3:10" x14ac:dyDescent="0.25">
      <c r="C19" s="2" t="s">
        <v>34</v>
      </c>
      <c r="D19" s="29">
        <f>D17/D15</f>
        <v>0</v>
      </c>
      <c r="E19" s="11">
        <f>(E17+E18)/E15</f>
        <v>0.36809815950920244</v>
      </c>
      <c r="F19" s="11">
        <f>(F17+F18)/F15</f>
        <v>0.50851156700130951</v>
      </c>
      <c r="G19" s="11">
        <f>(G17+G18)/G15</f>
        <v>0.41495950452596475</v>
      </c>
      <c r="H19" s="11">
        <f>(H17+H18)/H15</f>
        <v>0.44200759173344578</v>
      </c>
    </row>
    <row r="20" spans="3:10" x14ac:dyDescent="0.25">
      <c r="C20" s="1" t="s">
        <v>39</v>
      </c>
      <c r="D20" s="39">
        <f>D16/D15</f>
        <v>1</v>
      </c>
      <c r="E20" s="39">
        <f t="shared" ref="E20" si="2">E16/E15</f>
        <v>0.63190184049079756</v>
      </c>
      <c r="F20" s="39">
        <f>F16/F15</f>
        <v>0.49148843299869055</v>
      </c>
      <c r="G20" s="39">
        <f>G16/G15</f>
        <v>0.58504049547403525</v>
      </c>
      <c r="H20" s="39">
        <f>H16/H15</f>
        <v>0.55799240826655416</v>
      </c>
    </row>
    <row r="21" spans="3:10" x14ac:dyDescent="0.25">
      <c r="D21" s="30"/>
    </row>
    <row r="22" spans="3:10" x14ac:dyDescent="0.25">
      <c r="D22" s="31" t="s">
        <v>55</v>
      </c>
      <c r="H22" s="9"/>
    </row>
    <row r="23" spans="3:10" x14ac:dyDescent="0.25">
      <c r="C23" s="2" t="s">
        <v>15</v>
      </c>
      <c r="D23" s="28">
        <v>2</v>
      </c>
      <c r="E23" s="7">
        <v>1</v>
      </c>
      <c r="F23" s="7">
        <v>165</v>
      </c>
      <c r="G23" s="7">
        <v>329</v>
      </c>
      <c r="H23" s="8">
        <f>SUM(D23:G23)</f>
        <v>497</v>
      </c>
    </row>
    <row r="24" spans="3:10" x14ac:dyDescent="0.25">
      <c r="C24" s="2" t="s">
        <v>35</v>
      </c>
      <c r="D24" s="28">
        <v>2</v>
      </c>
      <c r="E24" s="7">
        <v>1</v>
      </c>
      <c r="F24" s="7">
        <v>120</v>
      </c>
      <c r="G24" s="7">
        <v>245</v>
      </c>
      <c r="H24" s="7">
        <f t="shared" ref="H24:H26" si="3">SUM(D24:G24)</f>
        <v>368</v>
      </c>
    </row>
    <row r="25" spans="3:10" x14ac:dyDescent="0.25">
      <c r="C25" s="2" t="s">
        <v>36</v>
      </c>
      <c r="D25" s="28">
        <v>0</v>
      </c>
      <c r="E25" s="7">
        <v>0</v>
      </c>
      <c r="F25" s="7">
        <v>29</v>
      </c>
      <c r="G25" s="7">
        <v>58</v>
      </c>
      <c r="H25" s="7">
        <f t="shared" si="3"/>
        <v>87</v>
      </c>
    </row>
    <row r="26" spans="3:10" x14ac:dyDescent="0.25">
      <c r="C26" s="2" t="s">
        <v>33</v>
      </c>
      <c r="D26" s="28">
        <v>0</v>
      </c>
      <c r="E26" s="7">
        <v>0</v>
      </c>
      <c r="F26" s="7">
        <v>16</v>
      </c>
      <c r="G26" s="7">
        <v>26</v>
      </c>
      <c r="H26" s="7">
        <f t="shared" si="3"/>
        <v>42</v>
      </c>
    </row>
    <row r="27" spans="3:10" x14ac:dyDescent="0.25">
      <c r="C27" s="2" t="s">
        <v>34</v>
      </c>
      <c r="D27" s="11">
        <f>(D25+D26)/D23</f>
        <v>0</v>
      </c>
      <c r="E27" s="11">
        <f t="shared" ref="E27:H27" si="4">(E25+E26)/E23</f>
        <v>0</v>
      </c>
      <c r="F27" s="11">
        <f t="shared" si="4"/>
        <v>0.27272727272727271</v>
      </c>
      <c r="G27" s="11">
        <f t="shared" si="4"/>
        <v>0.25531914893617019</v>
      </c>
      <c r="H27" s="11">
        <f t="shared" si="4"/>
        <v>0.2595573440643863</v>
      </c>
      <c r="J27" s="1" t="s">
        <v>51</v>
      </c>
    </row>
    <row r="28" spans="3:10" x14ac:dyDescent="0.25">
      <c r="C28" s="1" t="s">
        <v>38</v>
      </c>
      <c r="D28" s="39">
        <f>D24/D23</f>
        <v>1</v>
      </c>
      <c r="E28" s="39">
        <f t="shared" ref="E28:H28" si="5">E24/E23</f>
        <v>1</v>
      </c>
      <c r="F28" s="39">
        <f t="shared" si="5"/>
        <v>0.72727272727272729</v>
      </c>
      <c r="G28" s="39">
        <f t="shared" si="5"/>
        <v>0.74468085106382975</v>
      </c>
      <c r="H28" s="39">
        <f t="shared" si="5"/>
        <v>0.74044265593561365</v>
      </c>
    </row>
    <row r="29" spans="3:10" x14ac:dyDescent="0.25">
      <c r="D29" s="30"/>
    </row>
    <row r="30" spans="3:10" x14ac:dyDescent="0.25">
      <c r="D30" s="31" t="s">
        <v>56</v>
      </c>
      <c r="H30" s="9"/>
    </row>
    <row r="31" spans="3:10" x14ac:dyDescent="0.25">
      <c r="C31" s="2" t="s">
        <v>15</v>
      </c>
      <c r="D31" s="28">
        <v>1</v>
      </c>
      <c r="E31" s="7">
        <v>0</v>
      </c>
      <c r="F31" s="7">
        <v>40</v>
      </c>
      <c r="G31" s="7">
        <v>446</v>
      </c>
      <c r="H31" s="8">
        <f>SUM(D31:G31)</f>
        <v>487</v>
      </c>
    </row>
    <row r="32" spans="3:10" x14ac:dyDescent="0.25">
      <c r="C32" s="2" t="s">
        <v>35</v>
      </c>
      <c r="D32" s="28">
        <v>1</v>
      </c>
      <c r="E32" s="7">
        <v>0</v>
      </c>
      <c r="F32" s="7">
        <v>33</v>
      </c>
      <c r="G32" s="7">
        <v>305</v>
      </c>
      <c r="H32" s="7">
        <f t="shared" ref="H32:H34" si="6">SUM(D32:G32)</f>
        <v>339</v>
      </c>
    </row>
    <row r="33" spans="3:9" x14ac:dyDescent="0.25">
      <c r="C33" s="2" t="s">
        <v>37</v>
      </c>
      <c r="D33" s="28">
        <v>0</v>
      </c>
      <c r="E33" s="7">
        <v>0</v>
      </c>
      <c r="F33" s="7">
        <v>5</v>
      </c>
      <c r="G33" s="7">
        <v>81</v>
      </c>
      <c r="H33" s="7">
        <f t="shared" si="6"/>
        <v>86</v>
      </c>
    </row>
    <row r="34" spans="3:9" x14ac:dyDescent="0.25">
      <c r="C34" s="2" t="s">
        <v>33</v>
      </c>
      <c r="D34" s="28">
        <v>0</v>
      </c>
      <c r="E34" s="7">
        <v>0</v>
      </c>
      <c r="F34" s="7">
        <v>2</v>
      </c>
      <c r="G34" s="7">
        <v>60</v>
      </c>
      <c r="H34" s="7">
        <f t="shared" si="6"/>
        <v>62</v>
      </c>
    </row>
    <row r="35" spans="3:9" x14ac:dyDescent="0.25">
      <c r="C35" s="2" t="s">
        <v>34</v>
      </c>
      <c r="D35" s="11">
        <f>(D33+D34)/D31</f>
        <v>0</v>
      </c>
      <c r="E35" s="11">
        <v>0</v>
      </c>
      <c r="F35" s="11">
        <f t="shared" ref="E35:H35" si="7">(F33+F34)/F31</f>
        <v>0.17499999999999999</v>
      </c>
      <c r="G35" s="11">
        <f t="shared" si="7"/>
        <v>0.31614349775784756</v>
      </c>
      <c r="H35" s="11">
        <f t="shared" si="7"/>
        <v>0.30390143737166325</v>
      </c>
    </row>
    <row r="36" spans="3:9" x14ac:dyDescent="0.25">
      <c r="C36" s="1" t="s">
        <v>38</v>
      </c>
      <c r="D36" s="38">
        <f>D32/D31</f>
        <v>1</v>
      </c>
      <c r="E36" s="38">
        <v>0</v>
      </c>
      <c r="F36" s="38">
        <f t="shared" ref="E36:H36" si="8">F32/F31</f>
        <v>0.82499999999999996</v>
      </c>
      <c r="G36" s="38">
        <f t="shared" si="8"/>
        <v>0.68385650224215244</v>
      </c>
      <c r="H36" s="38">
        <f t="shared" si="8"/>
        <v>0.6960985626283368</v>
      </c>
    </row>
    <row r="37" spans="3:9" x14ac:dyDescent="0.25">
      <c r="I37" s="1"/>
    </row>
    <row r="39" spans="3:9" ht="15.75" x14ac:dyDescent="0.25">
      <c r="C39" s="13" t="s">
        <v>19</v>
      </c>
      <c r="D39" s="13"/>
      <c r="E39" s="13" t="s">
        <v>27</v>
      </c>
      <c r="F39" s="13"/>
      <c r="G39" s="13"/>
    </row>
    <row r="40" spans="3:9" x14ac:dyDescent="0.25">
      <c r="F40" s="4" t="s">
        <v>57</v>
      </c>
      <c r="G40" s="4" t="s">
        <v>58</v>
      </c>
      <c r="H40" s="4" t="s">
        <v>59</v>
      </c>
    </row>
    <row r="41" spans="3:9" x14ac:dyDescent="0.25">
      <c r="C41" s="6" t="s">
        <v>5</v>
      </c>
      <c r="D41" s="6"/>
      <c r="F41" s="7">
        <f>H41-G41</f>
        <v>2529368</v>
      </c>
      <c r="G41" s="15">
        <v>7207847</v>
      </c>
      <c r="H41" s="15">
        <v>9737215</v>
      </c>
    </row>
    <row r="42" spans="3:9" ht="15.75" thickBot="1" x14ac:dyDescent="0.3">
      <c r="C42" s="6" t="s">
        <v>8</v>
      </c>
      <c r="D42" s="6"/>
      <c r="F42" s="7">
        <f>H7</f>
        <v>349737</v>
      </c>
      <c r="G42" s="14"/>
      <c r="H42" s="14"/>
    </row>
    <row r="43" spans="3:9" x14ac:dyDescent="0.25">
      <c r="F43" s="12">
        <f>F42/F41</f>
        <v>0.13827050868042925</v>
      </c>
      <c r="G43" s="45" t="s">
        <v>41</v>
      </c>
      <c r="H43" s="46"/>
      <c r="I43" s="10"/>
    </row>
    <row r="44" spans="3:9" x14ac:dyDescent="0.25">
      <c r="G44" s="47" t="s">
        <v>40</v>
      </c>
      <c r="H44" s="48"/>
    </row>
    <row r="45" spans="3:9" ht="15.75" thickBot="1" x14ac:dyDescent="0.3">
      <c r="G45" s="43">
        <f>F41-F42</f>
        <v>2179631</v>
      </c>
      <c r="H45" s="44"/>
    </row>
    <row r="46" spans="3:9" x14ac:dyDescent="0.25">
      <c r="C46" s="6" t="s">
        <v>5</v>
      </c>
      <c r="D46" s="6"/>
      <c r="F46" s="7">
        <f>F41</f>
        <v>2529368</v>
      </c>
      <c r="G46" s="20" t="s">
        <v>18</v>
      </c>
      <c r="H46" s="20" t="s">
        <v>18</v>
      </c>
    </row>
    <row r="47" spans="3:9" x14ac:dyDescent="0.25">
      <c r="C47" s="6" t="s">
        <v>9</v>
      </c>
      <c r="D47" s="6"/>
    </row>
    <row r="48" spans="3:9" x14ac:dyDescent="0.25">
      <c r="C48" s="6" t="s">
        <v>10</v>
      </c>
      <c r="D48" s="6"/>
      <c r="F48" s="7">
        <f>H15</f>
        <v>4742</v>
      </c>
    </row>
    <row r="49" spans="3:9" x14ac:dyDescent="0.25">
      <c r="F49" s="12">
        <f>F48/F46</f>
        <v>1.8747766240420531E-3</v>
      </c>
    </row>
    <row r="51" spans="3:9" x14ac:dyDescent="0.25">
      <c r="C51" s="6" t="s">
        <v>5</v>
      </c>
      <c r="D51" s="6"/>
      <c r="F51" s="7">
        <f>F46</f>
        <v>2529368</v>
      </c>
    </row>
    <row r="52" spans="3:9" x14ac:dyDescent="0.25">
      <c r="C52" s="6" t="s">
        <v>7</v>
      </c>
      <c r="D52" s="6"/>
      <c r="G52" s="17" t="s">
        <v>60</v>
      </c>
      <c r="H52" s="2" t="s">
        <v>11</v>
      </c>
    </row>
    <row r="53" spans="3:9" x14ac:dyDescent="0.25">
      <c r="C53" s="6" t="s">
        <v>10</v>
      </c>
      <c r="D53" s="6"/>
      <c r="F53" s="7">
        <f>H23</f>
        <v>497</v>
      </c>
      <c r="G53" s="7">
        <v>2268</v>
      </c>
      <c r="H53" s="12">
        <f>F53/G53</f>
        <v>0.2191358024691358</v>
      </c>
    </row>
    <row r="54" spans="3:9" x14ac:dyDescent="0.25">
      <c r="F54" s="12">
        <f>F53/F51</f>
        <v>1.9649177185763401E-4</v>
      </c>
      <c r="G54" s="2" t="s">
        <v>12</v>
      </c>
    </row>
    <row r="56" spans="3:9" x14ac:dyDescent="0.25">
      <c r="C56" s="6" t="s">
        <v>5</v>
      </c>
      <c r="D56" s="6"/>
      <c r="F56" s="7">
        <f>F51</f>
        <v>2529368</v>
      </c>
      <c r="G56" s="42" t="s">
        <v>14</v>
      </c>
      <c r="H56" s="42"/>
      <c r="I56" s="42"/>
    </row>
    <row r="57" spans="3:9" x14ac:dyDescent="0.25">
      <c r="C57" s="6" t="s">
        <v>6</v>
      </c>
      <c r="D57" s="6"/>
      <c r="G57" s="16" t="s">
        <v>61</v>
      </c>
      <c r="H57" s="16" t="s">
        <v>62</v>
      </c>
      <c r="I57" s="18" t="s">
        <v>13</v>
      </c>
    </row>
    <row r="58" spans="3:9" x14ac:dyDescent="0.25">
      <c r="C58" s="6" t="s">
        <v>10</v>
      </c>
      <c r="D58" s="6"/>
      <c r="F58" s="7">
        <f>H31</f>
        <v>487</v>
      </c>
      <c r="G58" s="7">
        <v>112223</v>
      </c>
      <c r="H58" s="7">
        <v>117725</v>
      </c>
      <c r="I58" s="7">
        <f>H58-G58</f>
        <v>5502</v>
      </c>
    </row>
    <row r="59" spans="3:9" x14ac:dyDescent="0.25">
      <c r="F59" s="12">
        <f>F58/F56</f>
        <v>1.9253821507981441E-4</v>
      </c>
    </row>
    <row r="60" spans="3:9" x14ac:dyDescent="0.25">
      <c r="G60" s="1"/>
      <c r="H60" s="19" t="s">
        <v>28</v>
      </c>
    </row>
    <row r="61" spans="3:9" x14ac:dyDescent="0.25">
      <c r="G61" s="41" t="s">
        <v>16</v>
      </c>
      <c r="H61" s="41"/>
      <c r="I61" s="41"/>
    </row>
    <row r="62" spans="3:9" x14ac:dyDescent="0.25">
      <c r="H62" s="8">
        <f>I58-F58</f>
        <v>5015</v>
      </c>
    </row>
    <row r="63" spans="3:9" x14ac:dyDescent="0.25">
      <c r="H63" s="12">
        <f>H62/I58</f>
        <v>0.91148673209741915</v>
      </c>
    </row>
    <row r="66" spans="3:9" x14ac:dyDescent="0.25">
      <c r="C66" s="9" t="s">
        <v>63</v>
      </c>
      <c r="D66" s="9"/>
    </row>
    <row r="67" spans="3:9" x14ac:dyDescent="0.25">
      <c r="F67" s="23" t="s">
        <v>22</v>
      </c>
      <c r="G67" s="24" t="s">
        <v>23</v>
      </c>
      <c r="H67" s="24" t="s">
        <v>4</v>
      </c>
      <c r="I67" s="27" t="s">
        <v>23</v>
      </c>
    </row>
    <row r="68" spans="3:9" x14ac:dyDescent="0.25">
      <c r="E68" s="21" t="s">
        <v>20</v>
      </c>
      <c r="F68" s="20">
        <f>F41</f>
        <v>2529368</v>
      </c>
      <c r="G68" s="5"/>
      <c r="H68" s="5"/>
      <c r="I68" s="25"/>
    </row>
    <row r="69" spans="3:9" x14ac:dyDescent="0.25">
      <c r="E69" s="21" t="s">
        <v>21</v>
      </c>
      <c r="F69" s="20">
        <f>F42</f>
        <v>349737</v>
      </c>
      <c r="G69" s="22">
        <f>F69/F68</f>
        <v>0.13827050868042925</v>
      </c>
      <c r="H69" s="14">
        <f>H9+H10</f>
        <v>200901</v>
      </c>
      <c r="I69" s="26">
        <f>H69/F69</f>
        <v>0.57443450364130766</v>
      </c>
    </row>
    <row r="70" spans="3:9" x14ac:dyDescent="0.25">
      <c r="E70" s="21" t="s">
        <v>49</v>
      </c>
      <c r="F70" s="20">
        <f>F68-F69</f>
        <v>2179631</v>
      </c>
      <c r="G70" s="22">
        <f>F70/F68</f>
        <v>0.86172949131957077</v>
      </c>
      <c r="H70" s="14"/>
      <c r="I70" s="26" t="s">
        <v>18</v>
      </c>
    </row>
    <row r="71" spans="3:9" x14ac:dyDescent="0.25">
      <c r="F71" s="20"/>
      <c r="G71" s="22"/>
      <c r="H71" s="14"/>
      <c r="I71" s="26" t="s">
        <v>18</v>
      </c>
    </row>
    <row r="72" spans="3:9" x14ac:dyDescent="0.25">
      <c r="E72" s="21" t="s">
        <v>24</v>
      </c>
      <c r="F72" s="20">
        <f>F48</f>
        <v>4742</v>
      </c>
      <c r="G72" s="22">
        <f>F72/F69</f>
        <v>1.355875986812948E-2</v>
      </c>
      <c r="H72" s="14">
        <f>H17+H18</f>
        <v>2096</v>
      </c>
      <c r="I72" s="26">
        <f t="shared" ref="I72:I74" si="9">H72/F72</f>
        <v>0.44200759173344578</v>
      </c>
    </row>
    <row r="73" spans="3:9" x14ac:dyDescent="0.25">
      <c r="E73" s="21" t="s">
        <v>25</v>
      </c>
      <c r="F73" s="20">
        <f>F53</f>
        <v>497</v>
      </c>
      <c r="G73" s="22">
        <f>F73/F69</f>
        <v>1.4210678309701289E-3</v>
      </c>
      <c r="H73" s="14">
        <f>H25+H26</f>
        <v>129</v>
      </c>
      <c r="I73" s="26">
        <f t="shared" si="9"/>
        <v>0.2595573440643863</v>
      </c>
    </row>
    <row r="74" spans="3:9" x14ac:dyDescent="0.25">
      <c r="E74" s="21" t="s">
        <v>26</v>
      </c>
      <c r="F74" s="20">
        <f>F58</f>
        <v>487</v>
      </c>
      <c r="G74" s="22">
        <f>F74/F69</f>
        <v>1.3924749168661022E-3</v>
      </c>
      <c r="H74" s="14">
        <f>H33+H34</f>
        <v>148</v>
      </c>
      <c r="I74" s="26">
        <f t="shared" si="9"/>
        <v>0.30390143737166325</v>
      </c>
    </row>
    <row r="75" spans="3:9" x14ac:dyDescent="0.25">
      <c r="E75" s="21"/>
      <c r="F75" s="20"/>
      <c r="G75" s="22"/>
      <c r="H75" s="14"/>
      <c r="I75" s="26"/>
    </row>
    <row r="76" spans="3:9" x14ac:dyDescent="0.25">
      <c r="E76" s="21" t="s">
        <v>43</v>
      </c>
      <c r="F76" s="20">
        <f>F69</f>
        <v>349737</v>
      </c>
      <c r="G76" s="22"/>
      <c r="H76" s="14"/>
      <c r="I76" s="26"/>
    </row>
    <row r="77" spans="3:9" x14ac:dyDescent="0.25">
      <c r="E77" s="21" t="s">
        <v>44</v>
      </c>
      <c r="F77" s="20">
        <f>H87</f>
        <v>67876</v>
      </c>
      <c r="G77" s="22"/>
      <c r="H77" s="14"/>
      <c r="I77" s="26"/>
    </row>
    <row r="78" spans="3:9" x14ac:dyDescent="0.25">
      <c r="E78" s="21" t="s">
        <v>42</v>
      </c>
      <c r="F78" s="40">
        <f>F77/F76</f>
        <v>0.1940772637724919</v>
      </c>
      <c r="G78" s="26" t="s">
        <v>46</v>
      </c>
      <c r="H78" s="14"/>
      <c r="I78" s="26"/>
    </row>
    <row r="80" spans="3:9" x14ac:dyDescent="0.25">
      <c r="C80" s="1" t="s">
        <v>17</v>
      </c>
    </row>
    <row r="82" spans="3:8" ht="18.75" x14ac:dyDescent="0.3">
      <c r="C82" s="32" t="s">
        <v>30</v>
      </c>
      <c r="F82" s="21" t="s">
        <v>66</v>
      </c>
    </row>
    <row r="83" spans="3:8" ht="18.75" x14ac:dyDescent="0.3">
      <c r="C83" s="32"/>
    </row>
    <row r="84" spans="3:8" x14ac:dyDescent="0.25">
      <c r="D84" s="9" t="s">
        <v>45</v>
      </c>
    </row>
    <row r="85" spans="3:8" x14ac:dyDescent="0.25">
      <c r="D85" s="4" t="s">
        <v>29</v>
      </c>
      <c r="E85" s="4" t="s">
        <v>0</v>
      </c>
      <c r="F85" s="4" t="s">
        <v>1</v>
      </c>
      <c r="G85" s="4" t="s">
        <v>2</v>
      </c>
      <c r="H85" s="5" t="s">
        <v>3</v>
      </c>
    </row>
    <row r="86" spans="3:8" x14ac:dyDescent="0.25">
      <c r="D86" s="4" t="s">
        <v>53</v>
      </c>
    </row>
    <row r="87" spans="3:8" x14ac:dyDescent="0.25">
      <c r="C87" s="2" t="s">
        <v>15</v>
      </c>
      <c r="D87" s="28">
        <v>6947</v>
      </c>
      <c r="E87" s="7">
        <v>6817</v>
      </c>
      <c r="F87" s="7">
        <v>48760</v>
      </c>
      <c r="G87" s="7">
        <v>5352</v>
      </c>
      <c r="H87" s="8">
        <f>SUM(D87:G87)</f>
        <v>67876</v>
      </c>
    </row>
    <row r="88" spans="3:8" x14ac:dyDescent="0.25">
      <c r="C88" s="2" t="s">
        <v>35</v>
      </c>
      <c r="D88" s="28">
        <v>6879</v>
      </c>
      <c r="E88" s="7">
        <v>3640</v>
      </c>
      <c r="F88" s="7">
        <v>11383</v>
      </c>
      <c r="G88" s="7">
        <v>1069</v>
      </c>
      <c r="H88" s="7">
        <f>SUM(D88:G88)</f>
        <v>22971</v>
      </c>
    </row>
    <row r="89" spans="3:8" x14ac:dyDescent="0.25">
      <c r="C89" s="2" t="s">
        <v>36</v>
      </c>
      <c r="D89" s="28">
        <v>57</v>
      </c>
      <c r="E89" s="7">
        <v>2991</v>
      </c>
      <c r="F89" s="7">
        <v>24035</v>
      </c>
      <c r="G89" s="7">
        <v>1704</v>
      </c>
      <c r="H89" s="7">
        <f>SUM(D89:G89)</f>
        <v>28787</v>
      </c>
    </row>
    <row r="90" spans="3:8" x14ac:dyDescent="0.25">
      <c r="C90" s="2" t="s">
        <v>33</v>
      </c>
      <c r="D90" s="28">
        <v>11</v>
      </c>
      <c r="E90" s="7">
        <v>186</v>
      </c>
      <c r="F90" s="7">
        <v>13342</v>
      </c>
      <c r="G90" s="7">
        <v>2579</v>
      </c>
      <c r="H90" s="7">
        <f>SUM(D90:G90)</f>
        <v>16118</v>
      </c>
    </row>
    <row r="91" spans="3:8" x14ac:dyDescent="0.25">
      <c r="C91" s="2" t="s">
        <v>34</v>
      </c>
      <c r="D91" s="11">
        <f>(D89+D90)/D87</f>
        <v>9.7883978695839924E-3</v>
      </c>
      <c r="E91" s="11">
        <f>(E89+E90)/E87</f>
        <v>0.46604078040193636</v>
      </c>
      <c r="F91" s="11">
        <f t="shared" ref="F91" si="10">(F89+F90)/F87</f>
        <v>0.7665504511894996</v>
      </c>
      <c r="G91" s="11">
        <f t="shared" ref="G91" si="11">(G89+G90)/G87</f>
        <v>0.80026158445440954</v>
      </c>
      <c r="H91" s="11">
        <f t="shared" ref="H91" si="12">(H89+H90)/H87</f>
        <v>0.66157404679120746</v>
      </c>
    </row>
    <row r="92" spans="3:8" x14ac:dyDescent="0.25">
      <c r="C92" s="1" t="s">
        <v>38</v>
      </c>
      <c r="D92" s="38">
        <f>D88/D87</f>
        <v>0.99021160213041604</v>
      </c>
      <c r="E92" s="38">
        <f t="shared" ref="E92:G92" si="13">E88/E87</f>
        <v>0.53395921959806369</v>
      </c>
      <c r="F92" s="38">
        <f t="shared" si="13"/>
        <v>0.23344954881050042</v>
      </c>
      <c r="G92" s="38">
        <f t="shared" si="13"/>
        <v>0.19973841554559044</v>
      </c>
      <c r="H92" s="38">
        <f>H88/H87</f>
        <v>0.33842595320879248</v>
      </c>
    </row>
    <row r="93" spans="3:8" x14ac:dyDescent="0.25">
      <c r="D93" s="30"/>
    </row>
    <row r="94" spans="3:8" x14ac:dyDescent="0.25">
      <c r="D94" s="4" t="s">
        <v>54</v>
      </c>
      <c r="H94" s="9"/>
    </row>
    <row r="95" spans="3:8" x14ac:dyDescent="0.25">
      <c r="C95" s="2" t="s">
        <v>15</v>
      </c>
      <c r="D95" s="28">
        <v>21</v>
      </c>
      <c r="E95" s="7">
        <v>27</v>
      </c>
      <c r="F95" s="7">
        <v>429</v>
      </c>
      <c r="G95" s="7">
        <v>250</v>
      </c>
      <c r="H95" s="8">
        <f>SUM(D95:G95)</f>
        <v>727</v>
      </c>
    </row>
    <row r="96" spans="3:8" x14ac:dyDescent="0.25">
      <c r="C96" s="2" t="s">
        <v>35</v>
      </c>
      <c r="D96" s="28">
        <v>21</v>
      </c>
      <c r="E96" s="7">
        <v>14</v>
      </c>
      <c r="F96" s="7">
        <v>168</v>
      </c>
      <c r="G96" s="7">
        <v>96</v>
      </c>
      <c r="H96" s="7">
        <f>SUM(D96:G96)</f>
        <v>299</v>
      </c>
    </row>
    <row r="97" spans="3:9" x14ac:dyDescent="0.25">
      <c r="C97" s="2" t="s">
        <v>36</v>
      </c>
      <c r="D97" s="28">
        <v>0</v>
      </c>
      <c r="E97" s="7">
        <v>12</v>
      </c>
      <c r="F97" s="7">
        <v>189</v>
      </c>
      <c r="G97" s="7">
        <v>62</v>
      </c>
      <c r="H97" s="7">
        <f>SUM(D97:G97)</f>
        <v>263</v>
      </c>
    </row>
    <row r="98" spans="3:9" x14ac:dyDescent="0.25">
      <c r="C98" s="2" t="s">
        <v>33</v>
      </c>
      <c r="D98" s="28">
        <v>0</v>
      </c>
      <c r="E98" s="7">
        <v>1</v>
      </c>
      <c r="F98" s="7">
        <v>72</v>
      </c>
      <c r="G98" s="7">
        <v>92</v>
      </c>
      <c r="H98" s="7">
        <f>SUM(D98:G98)</f>
        <v>165</v>
      </c>
    </row>
    <row r="99" spans="3:9" x14ac:dyDescent="0.25">
      <c r="C99" s="2" t="s">
        <v>34</v>
      </c>
      <c r="D99" s="29">
        <f>D97/D95</f>
        <v>0</v>
      </c>
      <c r="E99" s="11">
        <f>(E97+E98)/E95</f>
        <v>0.48148148148148145</v>
      </c>
      <c r="F99" s="11">
        <f>(F97+F98)/F95</f>
        <v>0.60839160839160844</v>
      </c>
      <c r="G99" s="11">
        <f>(G97+G98)/G95</f>
        <v>0.61599999999999999</v>
      </c>
      <c r="H99" s="11">
        <f>(H97+H98)/H95</f>
        <v>0.58872077028885827</v>
      </c>
    </row>
    <row r="100" spans="3:9" x14ac:dyDescent="0.25">
      <c r="C100" s="1" t="s">
        <v>39</v>
      </c>
      <c r="D100" s="39">
        <f>D96/D95</f>
        <v>1</v>
      </c>
      <c r="E100" s="39">
        <f t="shared" ref="E100" si="14">E96/E95</f>
        <v>0.51851851851851849</v>
      </c>
      <c r="F100" s="39">
        <f>F96/F95</f>
        <v>0.39160839160839161</v>
      </c>
      <c r="G100" s="39">
        <f>G96/G95</f>
        <v>0.38400000000000001</v>
      </c>
      <c r="H100" s="39">
        <f>H96/H95</f>
        <v>0.41127922971114167</v>
      </c>
    </row>
    <row r="101" spans="3:9" x14ac:dyDescent="0.25">
      <c r="D101" s="30"/>
    </row>
    <row r="102" spans="3:9" x14ac:dyDescent="0.25">
      <c r="D102" s="31" t="s">
        <v>55</v>
      </c>
      <c r="H102" s="9"/>
    </row>
    <row r="103" spans="3:9" x14ac:dyDescent="0.25">
      <c r="C103" s="2" t="s">
        <v>15</v>
      </c>
      <c r="D103" s="28">
        <v>1</v>
      </c>
      <c r="E103" s="7">
        <v>0</v>
      </c>
      <c r="F103" s="7">
        <v>16</v>
      </c>
      <c r="G103" s="7">
        <v>25</v>
      </c>
      <c r="H103" s="8">
        <f>SUM(D103:G103)</f>
        <v>42</v>
      </c>
    </row>
    <row r="104" spans="3:9" x14ac:dyDescent="0.25">
      <c r="C104" s="2" t="s">
        <v>35</v>
      </c>
      <c r="D104" s="28">
        <v>1</v>
      </c>
      <c r="E104" s="7">
        <v>0</v>
      </c>
      <c r="F104" s="7">
        <v>6</v>
      </c>
      <c r="G104" s="7">
        <v>13</v>
      </c>
      <c r="H104" s="7">
        <f t="shared" ref="H104:H106" si="15">SUM(D104:G104)</f>
        <v>20</v>
      </c>
    </row>
    <row r="105" spans="3:9" x14ac:dyDescent="0.25">
      <c r="C105" s="2" t="s">
        <v>36</v>
      </c>
      <c r="D105" s="28">
        <v>0</v>
      </c>
      <c r="E105" s="7">
        <v>0</v>
      </c>
      <c r="F105" s="7">
        <v>7</v>
      </c>
      <c r="G105" s="7">
        <v>7</v>
      </c>
      <c r="H105" s="7">
        <f t="shared" si="15"/>
        <v>14</v>
      </c>
    </row>
    <row r="106" spans="3:9" x14ac:dyDescent="0.25">
      <c r="C106" s="2" t="s">
        <v>33</v>
      </c>
      <c r="D106" s="28">
        <v>0</v>
      </c>
      <c r="E106" s="7">
        <v>0</v>
      </c>
      <c r="F106" s="7">
        <v>3</v>
      </c>
      <c r="G106" s="7">
        <v>5</v>
      </c>
      <c r="H106" s="7">
        <f t="shared" si="15"/>
        <v>8</v>
      </c>
    </row>
    <row r="107" spans="3:9" x14ac:dyDescent="0.25">
      <c r="C107" s="2" t="s">
        <v>34</v>
      </c>
      <c r="D107" s="11">
        <f>(D105+D106)/D103</f>
        <v>0</v>
      </c>
      <c r="E107" s="11" t="s">
        <v>31</v>
      </c>
      <c r="F107" s="11">
        <f t="shared" ref="F107" si="16">(F105+F106)/F103</f>
        <v>0.625</v>
      </c>
      <c r="G107" s="11">
        <f t="shared" ref="G107" si="17">(G105+G106)/G103</f>
        <v>0.48</v>
      </c>
      <c r="H107" s="11">
        <f t="shared" ref="H107" si="18">(H105+H106)/H103</f>
        <v>0.52380952380952384</v>
      </c>
    </row>
    <row r="108" spans="3:9" x14ac:dyDescent="0.25">
      <c r="C108" s="1" t="s">
        <v>38</v>
      </c>
      <c r="D108" s="39">
        <f>D104/D103</f>
        <v>1</v>
      </c>
      <c r="E108" s="39" t="s">
        <v>31</v>
      </c>
      <c r="F108" s="39">
        <f t="shared" ref="F108:H108" si="19">F104/F103</f>
        <v>0.375</v>
      </c>
      <c r="G108" s="39">
        <f t="shared" si="19"/>
        <v>0.52</v>
      </c>
      <c r="H108" s="39">
        <f t="shared" si="19"/>
        <v>0.47619047619047616</v>
      </c>
    </row>
    <row r="109" spans="3:9" x14ac:dyDescent="0.25">
      <c r="D109" s="30"/>
    </row>
    <row r="110" spans="3:9" x14ac:dyDescent="0.25">
      <c r="D110" s="31" t="s">
        <v>56</v>
      </c>
      <c r="H110" s="9"/>
    </row>
    <row r="111" spans="3:9" x14ac:dyDescent="0.25">
      <c r="C111" s="2" t="s">
        <v>15</v>
      </c>
      <c r="D111" s="28">
        <v>1</v>
      </c>
      <c r="E111" s="7">
        <v>0</v>
      </c>
      <c r="F111" s="7">
        <v>2</v>
      </c>
      <c r="G111" s="7">
        <v>51</v>
      </c>
      <c r="H111" s="8">
        <f>SUM(D111:G111)</f>
        <v>54</v>
      </c>
    </row>
    <row r="112" spans="3:9" x14ac:dyDescent="0.25">
      <c r="C112" s="2" t="s">
        <v>35</v>
      </c>
      <c r="D112" s="28">
        <v>1</v>
      </c>
      <c r="E112" s="7">
        <v>0</v>
      </c>
      <c r="F112" s="7">
        <v>2</v>
      </c>
      <c r="G112" s="7">
        <v>22</v>
      </c>
      <c r="H112" s="7">
        <f t="shared" ref="H112:H114" si="20">SUM(D112:G112)</f>
        <v>25</v>
      </c>
      <c r="I112" s="1" t="s">
        <v>52</v>
      </c>
    </row>
    <row r="113" spans="3:8" x14ac:dyDescent="0.25">
      <c r="C113" s="2" t="s">
        <v>37</v>
      </c>
      <c r="D113" s="28">
        <v>0</v>
      </c>
      <c r="E113" s="7">
        <v>0</v>
      </c>
      <c r="F113" s="7">
        <v>0</v>
      </c>
      <c r="G113" s="7">
        <v>14</v>
      </c>
      <c r="H113" s="7">
        <f t="shared" si="20"/>
        <v>14</v>
      </c>
    </row>
    <row r="114" spans="3:8" x14ac:dyDescent="0.25">
      <c r="C114" s="2" t="s">
        <v>33</v>
      </c>
      <c r="D114" s="28">
        <v>0</v>
      </c>
      <c r="E114" s="7">
        <v>0</v>
      </c>
      <c r="F114" s="7">
        <v>0</v>
      </c>
      <c r="G114" s="7">
        <v>15</v>
      </c>
      <c r="H114" s="7">
        <f t="shared" si="20"/>
        <v>15</v>
      </c>
    </row>
    <row r="115" spans="3:8" x14ac:dyDescent="0.25">
      <c r="C115" s="2" t="s">
        <v>34</v>
      </c>
      <c r="D115" s="11">
        <f>(D113+D114)/D111</f>
        <v>0</v>
      </c>
      <c r="E115" s="11" t="s">
        <v>31</v>
      </c>
      <c r="F115" s="11">
        <f t="shared" ref="F115" si="21">(F113+F114)/F111</f>
        <v>0</v>
      </c>
      <c r="G115" s="11">
        <f t="shared" ref="G115" si="22">(G113+G114)/G111</f>
        <v>0.56862745098039214</v>
      </c>
      <c r="H115" s="11">
        <f t="shared" ref="H115" si="23">(H113+H114)/H111</f>
        <v>0.53703703703703709</v>
      </c>
    </row>
    <row r="116" spans="3:8" x14ac:dyDescent="0.25">
      <c r="C116" s="1" t="s">
        <v>38</v>
      </c>
      <c r="D116" s="38">
        <f>D112/D111</f>
        <v>1</v>
      </c>
      <c r="E116" s="38" t="s">
        <v>31</v>
      </c>
      <c r="F116" s="38">
        <f t="shared" ref="F116:H116" si="24">F112/F111</f>
        <v>1</v>
      </c>
      <c r="G116" s="38">
        <f t="shared" si="24"/>
        <v>0.43137254901960786</v>
      </c>
      <c r="H116" s="38">
        <f t="shared" si="24"/>
        <v>0.46296296296296297</v>
      </c>
    </row>
    <row r="118" spans="3:8" x14ac:dyDescent="0.25">
      <c r="C118" s="9" t="s">
        <v>48</v>
      </c>
    </row>
    <row r="121" spans="3:8" ht="21" x14ac:dyDescent="0.25">
      <c r="C121" s="34" t="s">
        <v>47</v>
      </c>
    </row>
    <row r="126" spans="3:8" ht="21" x14ac:dyDescent="0.25">
      <c r="C126" s="34"/>
    </row>
    <row r="128" spans="3:8" x14ac:dyDescent="0.25">
      <c r="C128" s="33"/>
    </row>
    <row r="130" spans="3:3" x14ac:dyDescent="0.25">
      <c r="C130" s="35"/>
    </row>
    <row r="131" spans="3:3" x14ac:dyDescent="0.25">
      <c r="C131" s="37"/>
    </row>
    <row r="132" spans="3:3" x14ac:dyDescent="0.25">
      <c r="C132" s="37"/>
    </row>
    <row r="160" spans="3:3" x14ac:dyDescent="0.25">
      <c r="C160" s="37" t="s">
        <v>18</v>
      </c>
    </row>
    <row r="165" spans="3:3" x14ac:dyDescent="0.25">
      <c r="C165" s="36" t="s">
        <v>32</v>
      </c>
    </row>
    <row r="167" spans="3:3" x14ac:dyDescent="0.25">
      <c r="C167" s="1" t="s">
        <v>17</v>
      </c>
    </row>
  </sheetData>
  <mergeCells count="5">
    <mergeCell ref="G61:I61"/>
    <mergeCell ref="G56:I56"/>
    <mergeCell ref="G45:H45"/>
    <mergeCell ref="G43:H43"/>
    <mergeCell ref="G44:H44"/>
  </mergeCells>
  <hyperlinks>
    <hyperlink ref="C165" r:id="rId1" display="https://experience.arcgis.com/experience/478220a4c454480e823b17327b2bf1d4/page/Bundesl%C3%A4nder/" xr:uid="{A83E171A-5865-419E-B934-E9A3B35D8352}"/>
  </hyperlinks>
  <pageMargins left="0.70866141732283472" right="0.70866141732283472" top="0.78740157480314965" bottom="0.78740157480314965" header="0.31496062992125984" footer="0.31496062992125984"/>
  <pageSetup paperSize="9" scale="43"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2021-11-26T06:39:06Z</cp:lastPrinted>
  <dcterms:created xsi:type="dcterms:W3CDTF">2021-11-19T08:25:41Z</dcterms:created>
  <dcterms:modified xsi:type="dcterms:W3CDTF">2022-02-04T10:18:47Z</dcterms:modified>
</cp:coreProperties>
</file>