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"/>
    </mc:Choice>
  </mc:AlternateContent>
  <xr:revisionPtr revIDLastSave="0" documentId="13_ncr:1_{883D3582-2EBC-44E4-A406-223A8D9B36EF}" xr6:coauthVersionLast="43" xr6:coauthVersionMax="43" xr10:uidLastSave="{00000000-0000-0000-0000-000000000000}"/>
  <bookViews>
    <workbookView xWindow="-120" yWindow="-120" windowWidth="24240" windowHeight="13140" activeTab="1" xr2:uid="{D66B2D92-C592-4C5B-8E6A-DDF8BE1A9B6A}"/>
  </bookViews>
  <sheets>
    <sheet name="4.6. bis 6.6.2019" sheetId="3" r:id="rId1"/>
    <sheet name="7.6. bis 9.6.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8" i="3" l="1"/>
  <c r="F201" i="3"/>
  <c r="F198" i="3"/>
  <c r="F200" i="3" s="1"/>
  <c r="F202" i="3" s="1"/>
  <c r="D201" i="3" s="1"/>
  <c r="E198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E175" i="3"/>
  <c r="F174" i="3"/>
  <c r="F173" i="3"/>
  <c r="R83" i="3"/>
  <c r="R84" i="3"/>
  <c r="Q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F170" i="3"/>
  <c r="F169" i="3"/>
  <c r="F168" i="3"/>
  <c r="F167" i="3"/>
  <c r="F166" i="3"/>
  <c r="F165" i="3"/>
  <c r="F164" i="3"/>
  <c r="F163" i="3"/>
  <c r="F162" i="3"/>
  <c r="E161" i="3"/>
  <c r="E160" i="3"/>
  <c r="E159" i="3"/>
  <c r="E158" i="3"/>
  <c r="F157" i="3"/>
  <c r="F156" i="3"/>
  <c r="F155" i="3"/>
  <c r="F154" i="3"/>
  <c r="F153" i="3"/>
  <c r="F152" i="3"/>
  <c r="F151" i="3"/>
  <c r="F150" i="3"/>
  <c r="E149" i="3"/>
  <c r="E148" i="3"/>
  <c r="E147" i="3"/>
  <c r="E144" i="3"/>
  <c r="E143" i="3"/>
  <c r="E142" i="3"/>
  <c r="F141" i="3"/>
  <c r="F140" i="3"/>
  <c r="F139" i="3"/>
  <c r="E138" i="3"/>
  <c r="E137" i="3"/>
  <c r="E136" i="3"/>
  <c r="E135" i="3"/>
  <c r="E134" i="3"/>
  <c r="E133" i="3"/>
  <c r="E132" i="3"/>
  <c r="F131" i="3"/>
  <c r="F130" i="3"/>
  <c r="F129" i="3"/>
  <c r="F128" i="3"/>
  <c r="F127" i="3"/>
  <c r="F126" i="3"/>
  <c r="F125" i="3"/>
  <c r="F124" i="3"/>
  <c r="F123" i="3"/>
  <c r="F122" i="3"/>
  <c r="F121" i="3"/>
  <c r="C121" i="3"/>
  <c r="E105" i="3"/>
  <c r="E106" i="3"/>
  <c r="C110" i="3"/>
  <c r="C91" i="2"/>
  <c r="O92" i="2"/>
  <c r="O91" i="2"/>
  <c r="I90" i="2"/>
  <c r="I92" i="2" s="1"/>
  <c r="O110" i="3"/>
  <c r="O109" i="3"/>
  <c r="O108" i="3"/>
  <c r="I110" i="3"/>
  <c r="I109" i="3"/>
  <c r="L99" i="3"/>
  <c r="L100" i="3"/>
  <c r="L101" i="3"/>
  <c r="L102" i="3"/>
  <c r="L103" i="3"/>
  <c r="L104" i="3"/>
  <c r="L105" i="3"/>
  <c r="L106" i="3"/>
  <c r="L98" i="3"/>
  <c r="L87" i="3"/>
  <c r="L88" i="3"/>
  <c r="L89" i="3"/>
  <c r="L90" i="3"/>
  <c r="L91" i="3"/>
  <c r="L92" i="3"/>
  <c r="L93" i="3"/>
  <c r="L86" i="3"/>
  <c r="K97" i="3"/>
  <c r="K96" i="3"/>
  <c r="K95" i="3"/>
  <c r="K94" i="3"/>
  <c r="K84" i="3"/>
  <c r="K85" i="3"/>
  <c r="K83" i="3"/>
  <c r="I108" i="3"/>
  <c r="C83" i="3"/>
  <c r="C108" i="3" s="1"/>
  <c r="F102" i="3"/>
  <c r="F103" i="3"/>
  <c r="F101" i="3"/>
  <c r="F84" i="3"/>
  <c r="F85" i="3"/>
  <c r="F86" i="3"/>
  <c r="F87" i="3"/>
  <c r="F88" i="3"/>
  <c r="F89" i="3"/>
  <c r="F90" i="3"/>
  <c r="F91" i="3"/>
  <c r="F92" i="3"/>
  <c r="F93" i="3"/>
  <c r="F83" i="3"/>
  <c r="E95" i="3"/>
  <c r="E96" i="3"/>
  <c r="E97" i="3"/>
  <c r="E98" i="3"/>
  <c r="E99" i="3"/>
  <c r="E100" i="3"/>
  <c r="E94" i="3"/>
  <c r="E104" i="3"/>
  <c r="Q108" i="3"/>
  <c r="R110" i="3" s="1"/>
  <c r="C176" i="2"/>
  <c r="F174" i="2"/>
  <c r="F173" i="2"/>
  <c r="F172" i="2"/>
  <c r="F171" i="2"/>
  <c r="F170" i="2"/>
  <c r="F169" i="2"/>
  <c r="F168" i="2"/>
  <c r="F167" i="2"/>
  <c r="E166" i="2"/>
  <c r="E165" i="2"/>
  <c r="E164" i="2"/>
  <c r="E163" i="2"/>
  <c r="E162" i="2"/>
  <c r="E161" i="2"/>
  <c r="E160" i="2"/>
  <c r="E159" i="2"/>
  <c r="E158" i="2"/>
  <c r="F157" i="2"/>
  <c r="F156" i="2"/>
  <c r="E155" i="2"/>
  <c r="E154" i="2"/>
  <c r="E153" i="2"/>
  <c r="E152" i="2"/>
  <c r="E151" i="2"/>
  <c r="E149" i="2"/>
  <c r="E148" i="2"/>
  <c r="E147" i="2"/>
  <c r="E146" i="2"/>
  <c r="E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4" i="2"/>
  <c r="F123" i="2"/>
  <c r="F122" i="2"/>
  <c r="F121" i="2"/>
  <c r="F120" i="2"/>
  <c r="F119" i="2"/>
  <c r="F118" i="2"/>
  <c r="F117" i="2"/>
  <c r="E116" i="2"/>
  <c r="E115" i="2"/>
  <c r="E114" i="2"/>
  <c r="E113" i="2"/>
  <c r="E112" i="2"/>
  <c r="E111" i="2"/>
  <c r="E110" i="2"/>
  <c r="E109" i="2"/>
  <c r="E108" i="2"/>
  <c r="F107" i="2"/>
  <c r="F176" i="2" s="1"/>
  <c r="F178" i="2" s="1"/>
  <c r="F180" i="2" s="1"/>
  <c r="D178" i="2" s="1"/>
  <c r="F106" i="2"/>
  <c r="F105" i="2"/>
  <c r="E104" i="2"/>
  <c r="E103" i="2"/>
  <c r="E102" i="2"/>
  <c r="E101" i="2"/>
  <c r="E176" i="2" s="1"/>
  <c r="F179" i="2" s="1"/>
  <c r="F108" i="3" l="1"/>
  <c r="F109" i="3" s="1"/>
  <c r="C109" i="3"/>
  <c r="K108" i="3"/>
  <c r="L110" i="3" s="1"/>
  <c r="E108" i="3"/>
  <c r="F110" i="3" s="1"/>
  <c r="F111" i="3" s="1"/>
  <c r="R108" i="3"/>
  <c r="R109" i="3" s="1"/>
  <c r="R111" i="3" s="1"/>
  <c r="L108" i="3"/>
  <c r="L109" i="3" s="1"/>
  <c r="L111" i="3" s="1"/>
  <c r="C92" i="2"/>
  <c r="O90" i="2"/>
  <c r="R83" i="2"/>
  <c r="R84" i="2"/>
  <c r="R85" i="2"/>
  <c r="R86" i="2"/>
  <c r="R87" i="2"/>
  <c r="R88" i="2"/>
  <c r="R89" i="2"/>
  <c r="R82" i="2"/>
  <c r="Q74" i="2"/>
  <c r="Q75" i="2"/>
  <c r="Q76" i="2"/>
  <c r="Q77" i="2"/>
  <c r="Q78" i="2"/>
  <c r="Q79" i="2"/>
  <c r="Q80" i="2"/>
  <c r="Q81" i="2"/>
  <c r="Q73" i="2"/>
  <c r="R72" i="2"/>
  <c r="R71" i="2"/>
  <c r="Q67" i="2"/>
  <c r="Q90" i="2" s="1"/>
  <c r="Q68" i="2"/>
  <c r="Q69" i="2"/>
  <c r="Q70" i="2"/>
  <c r="Q66" i="2"/>
  <c r="C90" i="2"/>
  <c r="F83" i="2"/>
  <c r="F84" i="2"/>
  <c r="F85" i="2"/>
  <c r="F86" i="2"/>
  <c r="F87" i="2"/>
  <c r="F88" i="2"/>
  <c r="F89" i="2"/>
  <c r="F82" i="2"/>
  <c r="F71" i="2"/>
  <c r="F72" i="2"/>
  <c r="F70" i="2"/>
  <c r="F90" i="2" s="1"/>
  <c r="E73" i="2"/>
  <c r="E74" i="2"/>
  <c r="E75" i="2"/>
  <c r="E76" i="2"/>
  <c r="E77" i="2"/>
  <c r="E78" i="2"/>
  <c r="E79" i="2"/>
  <c r="E80" i="2"/>
  <c r="E81" i="2"/>
  <c r="E67" i="2"/>
  <c r="E68" i="2"/>
  <c r="E69" i="2"/>
  <c r="E66" i="2"/>
  <c r="K89" i="2"/>
  <c r="K88" i="2"/>
  <c r="K87" i="2"/>
  <c r="K86" i="2"/>
  <c r="K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R90" i="2" l="1"/>
  <c r="R92" i="2" s="1"/>
  <c r="K90" i="2"/>
  <c r="L90" i="2"/>
  <c r="E90" i="2"/>
  <c r="F92" i="2" s="1"/>
  <c r="R91" i="2"/>
  <c r="L92" i="2"/>
  <c r="L91" i="2"/>
  <c r="L93" i="2" s="1"/>
  <c r="F91" i="2"/>
  <c r="R93" i="2" l="1"/>
  <c r="F93" i="2"/>
</calcChain>
</file>

<file path=xl/sharedStrings.xml><?xml version="1.0" encoding="utf-8"?>
<sst xmlns="http://schemas.openxmlformats.org/spreadsheetml/2006/main" count="252" uniqueCount="52">
  <si>
    <t xml:space="preserve"> </t>
  </si>
  <si>
    <t>Preis/MWh</t>
  </si>
  <si>
    <t>Saldo GW</t>
  </si>
  <si>
    <t>Importkosten</t>
  </si>
  <si>
    <t>Exporteinnahmen</t>
  </si>
  <si>
    <t>Exportkosten</t>
  </si>
  <si>
    <t xml:space="preserve">Saldo GW </t>
  </si>
  <si>
    <t>./. Exporteinnahmen</t>
  </si>
  <si>
    <t xml:space="preserve">Saldo </t>
  </si>
  <si>
    <t xml:space="preserve">Saldo GWh </t>
  </si>
  <si>
    <t xml:space="preserve">Salden </t>
  </si>
  <si>
    <t>Saldo</t>
  </si>
  <si>
    <t>Import GWh</t>
  </si>
  <si>
    <t>Salden</t>
  </si>
  <si>
    <t>Export GWh</t>
  </si>
  <si>
    <t xml:space="preserve">Legende Im-, Export: </t>
  </si>
  <si>
    <r>
      <rPr>
        <sz val="11"/>
        <color rgb="FF0070C0"/>
        <rFont val="Calibri"/>
        <family val="2"/>
        <scheme val="minor"/>
      </rPr>
      <t>Blaue</t>
    </r>
    <r>
      <rPr>
        <sz val="11"/>
        <color theme="1"/>
        <rFont val="Calibri"/>
        <family val="2"/>
        <scheme val="minor"/>
      </rPr>
      <t xml:space="preserve"> Linie = Preis/MWh</t>
    </r>
  </si>
  <si>
    <r>
      <rPr>
        <b/>
        <sz val="11"/>
        <color rgb="FF002060"/>
        <rFont val="Calibri"/>
        <family val="2"/>
        <scheme val="minor"/>
      </rPr>
      <t>Lila</t>
    </r>
    <r>
      <rPr>
        <b/>
        <sz val="11"/>
        <rFont val="Calibri"/>
        <family val="2"/>
        <scheme val="minor"/>
      </rPr>
      <t xml:space="preserve"> Linie</t>
    </r>
    <r>
      <rPr>
        <sz val="11"/>
        <color rgb="FF7030A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 Saldo Im-, Export</t>
    </r>
  </si>
  <si>
    <t>I</t>
  </si>
  <si>
    <t xml:space="preserve">I </t>
  </si>
  <si>
    <t>E</t>
  </si>
  <si>
    <t xml:space="preserve">  </t>
  </si>
  <si>
    <t>7.6. bis 9.6.2019</t>
  </si>
  <si>
    <t>Im-, Exportkosten</t>
  </si>
  <si>
    <t>Saldo GWh</t>
  </si>
  <si>
    <t>Saldo Exporteinnahmen</t>
  </si>
  <si>
    <t>Saldo Im-, Exportkosten</t>
  </si>
  <si>
    <t xml:space="preserve">Summe GW-Salden </t>
  </si>
  <si>
    <t>Negativer Summe GW-Salden= Import</t>
  </si>
  <si>
    <t xml:space="preserve">Positive Summe GW-Salden = Export </t>
  </si>
  <si>
    <t>Der Saldo GW bezieht sich immer auf eine Stunde, deswegen die Bezeichnung GW und nicht GWh.</t>
  </si>
  <si>
    <t>Import GWH</t>
  </si>
  <si>
    <t>Alle Übertragungen und Berechnungen durch Rüdiger Stobbe nach bestem Wissen und Gewissen aber ohne Gewähr. © Rüdiger Stobbe</t>
  </si>
  <si>
    <t>Die Charts von angora-energiewende.de wurden so zusammengefügt, dass der Zusammenhang von Stromerzeugung, Stromim- und Stromexport sowie die daraus folgende Preisbildung pro MWh</t>
  </si>
  <si>
    <t xml:space="preserve">über den gesamten Dreitageszeitraum ausgewertet. </t>
  </si>
  <si>
    <t xml:space="preserve">erklärbar wird. Darüber hinaus wurden die jeweiligen Im-, Exportsalden Strom pro Stunde und  die Strompreise tabellarisch ebenfalls pro Stunde und Tag aufgelistet und einzeln, sowie komplett </t>
  </si>
  <si>
    <t>als der Preis, der beim Stromexport erzielt werden kann. Wenn, wie am 8.6.2019, die Strompreise sogar negativ werden, wird das Zuviel an Strom mit einer zusätzliche Bonuszahlung verschenkt.</t>
  </si>
  <si>
    <t xml:space="preserve">Das "Zuviel" an Strom ergibt sich aus dem plötzlichen Auffrischen des Windes plus Sonnenschein. Die bis zu diesem Zeitpunkt nötige konventionelle Stromerzeugung konnte nicht schnell genug </t>
  </si>
  <si>
    <t>gedrosselt werden, so dass ein erhebliches Überangebot im Markt entstand. Mit entsprechendem Preisverfall. Dass die garantierte Vergütung für die Windmüller und Sonnenstromernter  zusätzlich</t>
  </si>
  <si>
    <t>fällig wird, sei am Rande erwähnt.</t>
  </si>
  <si>
    <t>Preis pro MWh Importstrom</t>
  </si>
  <si>
    <t xml:space="preserve">vom 4. bis 6. 6. 2019 </t>
  </si>
  <si>
    <t xml:space="preserve">vom 7. bis 9. 6. 2019 </t>
  </si>
  <si>
    <t xml:space="preserve">Im ausgewählten Dreitageszeitraum reichte der in Deutschland erzeugte Strom die meiste Zeit nicht aus, um den Bedarf zu decken. Die notwendigen Stromimporte erzeugten  - von den frühen Morgenstunden  </t>
  </si>
  <si>
    <t xml:space="preserve">Die Gesamtbilanz ist kostenintensiv: Sowohl pro Tag, als auch über den gesamten Zeitraum. Unter dem Strich bringt der Stromexport kein Geld. Im Gegenteil: Die Summe der stündlichen GW-Salden  </t>
  </si>
  <si>
    <t xml:space="preserve">ist regelmäßig positiv. Es wurde mehr Strom exportiert, als importiert. Dennoch ist die Einnahme- Ausgabenrechnung negativ. Grund: Der zu zahlende Preis für Importstrom ist regelmäßig höher,  </t>
  </si>
  <si>
    <t>Saldo Importkosten</t>
  </si>
  <si>
    <t xml:space="preserve">Die Berechnung pro MWh:  Saldo dividiert durch die Summe des Importstroms  = 83,573 GWh </t>
  </si>
  <si>
    <t xml:space="preserve">sind auch die Importpreise relativ niedrig. </t>
  </si>
  <si>
    <t xml:space="preserve">Die Adressen der Webseiten, aus denen die Werte stammen, die ich verwendet habe, finden Sie ganz oben. </t>
  </si>
  <si>
    <t xml:space="preserve">abgesehen - Preisspitzen im Markt. Die Berechnungen zeigen, dass Strom fast immer teuer eingekauft wird, und billig verkauft wird. Ausnahme: Zu Zeiten geringer Nachfrage - etwa von 23:00 bis 5:00 Uhr </t>
  </si>
  <si>
    <t>Aachen, 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</si>
</sst>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4" fontId="0" fillId="0" borderId="0" xfId="0" applyNumberFormat="1" applyAlignment="1">
      <alignment horizontal="left" vertical="center"/>
    </xf>
    <xf numFmtId="44" fontId="0" fillId="0" borderId="0" xfId="0" applyNumberFormat="1" applyAlignment="1">
      <alignment horizontal="left"/>
    </xf>
    <xf numFmtId="44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vertical="center"/>
    </xf>
    <xf numFmtId="1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4" xfId="0" applyNumberFormat="1" applyBorder="1"/>
    <xf numFmtId="0" fontId="0" fillId="0" borderId="0" xfId="0" applyBorder="1"/>
    <xf numFmtId="44" fontId="0" fillId="0" borderId="0" xfId="0" applyNumberFormat="1" applyBorder="1"/>
    <xf numFmtId="164" fontId="0" fillId="0" borderId="5" xfId="0" applyNumberFormat="1" applyBorder="1"/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4" fontId="0" fillId="0" borderId="0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164" fontId="0" fillId="0" borderId="8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64" fontId="0" fillId="0" borderId="0" xfId="0" applyNumberFormat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4" fontId="5" fillId="0" borderId="1" xfId="0" applyNumberFormat="1" applyFont="1" applyBorder="1"/>
    <xf numFmtId="0" fontId="0" fillId="0" borderId="6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0" fontId="0" fillId="0" borderId="5" xfId="0" applyBorder="1"/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8" xfId="0" applyNumberFormat="1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0" xfId="0" applyNumberFormat="1" applyBorder="1"/>
    <xf numFmtId="14" fontId="0" fillId="0" borderId="0" xfId="0" applyNumberFormat="1" applyBorder="1"/>
    <xf numFmtId="164" fontId="0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18</xdr:col>
      <xdr:colOff>32688</xdr:colOff>
      <xdr:row>76</xdr:row>
      <xdr:rowOff>167331</xdr:rowOff>
    </xdr:to>
    <xdr:pic>
      <xdr:nvPicPr>
        <xdr:cNvPr id="11" name="Grafik 10" descr="C:\Users\Stobbe\AppData\Local\Temp\SNAGHTML52c14022.PNG">
          <a:extLst>
            <a:ext uri="{FF2B5EF4-FFF2-40B4-BE49-F238E27FC236}">
              <a16:creationId xmlns:a16="http://schemas.microsoft.com/office/drawing/2014/main" id="{3CD28B87-99CB-42F1-A910-29E4FC9B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1520"/>
          <a:ext cx="19880728" cy="13489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64358</xdr:colOff>
      <xdr:row>60</xdr:row>
      <xdr:rowOff>88900</xdr:rowOff>
    </xdr:to>
    <xdr:pic>
      <xdr:nvPicPr>
        <xdr:cNvPr id="5" name="Grafik 4" descr="C:\Users\Stobbe\AppData\Local\Temp\SNAGHTML4dfcab62.PNG">
          <a:extLst>
            <a:ext uri="{FF2B5EF4-FFF2-40B4-BE49-F238E27FC236}">
              <a16:creationId xmlns:a16="http://schemas.microsoft.com/office/drawing/2014/main" id="{17E6DAE2-EC9E-4634-B76B-2AE2899F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74"/>
          <a:ext cx="19899527" cy="11634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6619-85BF-41C1-9D00-7D49D95690BF}">
  <dimension ref="B79:R207"/>
  <sheetViews>
    <sheetView showGridLines="0" zoomScale="73" zoomScaleNormal="73" workbookViewId="0">
      <selection activeCell="H118" sqref="H118"/>
    </sheetView>
  </sheetViews>
  <sheetFormatPr baseColWidth="10" defaultRowHeight="15" x14ac:dyDescent="0.25"/>
  <cols>
    <col min="1" max="1" width="2.140625" customWidth="1"/>
    <col min="2" max="2" width="12.7109375" customWidth="1"/>
    <col min="3" max="6" width="20.7109375" customWidth="1"/>
    <col min="7" max="7" width="5.7109375" customWidth="1"/>
    <col min="8" max="8" width="12.7109375" customWidth="1"/>
    <col min="9" max="12" width="20.7109375" customWidth="1"/>
    <col min="13" max="13" width="5.7109375" customWidth="1"/>
    <col min="14" max="14" width="12.7109375" customWidth="1"/>
    <col min="15" max="37" width="20.7109375" customWidth="1"/>
  </cols>
  <sheetData>
    <row r="79" spans="2:6" x14ac:dyDescent="0.25">
      <c r="B79" t="s">
        <v>15</v>
      </c>
      <c r="D79" t="s">
        <v>17</v>
      </c>
      <c r="F79" t="s">
        <v>16</v>
      </c>
    </row>
    <row r="82" spans="2:18" x14ac:dyDescent="0.25">
      <c r="B82" s="58">
        <v>43620</v>
      </c>
      <c r="C82" s="27" t="s">
        <v>2</v>
      </c>
      <c r="D82" s="28" t="s">
        <v>1</v>
      </c>
      <c r="E82" s="28" t="s">
        <v>4</v>
      </c>
      <c r="F82" s="29" t="s">
        <v>3</v>
      </c>
      <c r="H82" s="58">
        <v>43621</v>
      </c>
      <c r="I82" s="28" t="s">
        <v>2</v>
      </c>
      <c r="J82" s="28" t="s">
        <v>1</v>
      </c>
      <c r="K82" s="28" t="s">
        <v>4</v>
      </c>
      <c r="L82" s="29" t="s">
        <v>3</v>
      </c>
      <c r="N82" s="26">
        <v>43622</v>
      </c>
      <c r="O82" s="27" t="s">
        <v>2</v>
      </c>
      <c r="P82" s="28" t="s">
        <v>1</v>
      </c>
      <c r="Q82" s="28" t="s">
        <v>4</v>
      </c>
      <c r="R82" s="29" t="s">
        <v>3</v>
      </c>
    </row>
    <row r="83" spans="2:18" x14ac:dyDescent="0.25">
      <c r="B83" s="30">
        <v>0</v>
      </c>
      <c r="C83" s="31">
        <f>-5.666</f>
        <v>-5.6660000000000004</v>
      </c>
      <c r="D83" s="46">
        <v>34.74</v>
      </c>
      <c r="E83" s="31"/>
      <c r="F83" s="33">
        <f>D83*C83*1000</f>
        <v>-196836.84000000003</v>
      </c>
      <c r="H83" s="30">
        <v>0</v>
      </c>
      <c r="I83" s="31">
        <v>2.242</v>
      </c>
      <c r="J83" s="46">
        <v>27.48</v>
      </c>
      <c r="K83" s="46">
        <f>I83*J83*1000</f>
        <v>61610.16</v>
      </c>
      <c r="L83" s="33"/>
      <c r="M83" s="4"/>
      <c r="N83" s="30">
        <v>0</v>
      </c>
      <c r="O83" s="31">
        <v>-1.1599999999999999</v>
      </c>
      <c r="P83" s="46">
        <v>28.5</v>
      </c>
      <c r="Q83" s="31"/>
      <c r="R83" s="33">
        <f>O83*P83*1000</f>
        <v>-33059.999999999993</v>
      </c>
    </row>
    <row r="84" spans="2:18" x14ac:dyDescent="0.25">
      <c r="B84" s="30">
        <v>4.1666666666666699E-2</v>
      </c>
      <c r="C84" s="31">
        <v>-8.8260000000000005</v>
      </c>
      <c r="D84" s="46">
        <v>32.99</v>
      </c>
      <c r="E84" s="31"/>
      <c r="F84" s="33">
        <f t="shared" ref="F84:F93" si="0">D84*C84*1000</f>
        <v>-291169.74000000005</v>
      </c>
      <c r="H84" s="30">
        <v>4.1666666666666699E-2</v>
      </c>
      <c r="I84" s="31">
        <v>1.1080000000000001</v>
      </c>
      <c r="J84" s="46">
        <v>26.06</v>
      </c>
      <c r="K84" s="46">
        <f t="shared" ref="K84:K85" si="1">I84*J84*1000</f>
        <v>28874.480000000003</v>
      </c>
      <c r="L84" s="33"/>
      <c r="M84" s="4"/>
      <c r="N84" s="30">
        <v>4.1666666666666699E-2</v>
      </c>
      <c r="O84" s="31">
        <v>-0.53200000000000003</v>
      </c>
      <c r="P84" s="46">
        <v>26.5</v>
      </c>
      <c r="Q84" s="31"/>
      <c r="R84" s="33">
        <f>O84*P84*1000</f>
        <v>-14098</v>
      </c>
    </row>
    <row r="85" spans="2:18" x14ac:dyDescent="0.25">
      <c r="B85" s="30">
        <v>8.3333333333333398E-2</v>
      </c>
      <c r="C85" s="31">
        <v>-8.3140000000000001</v>
      </c>
      <c r="D85" s="46">
        <v>31.86</v>
      </c>
      <c r="E85" s="46"/>
      <c r="F85" s="33">
        <f t="shared" si="0"/>
        <v>-264884.03999999998</v>
      </c>
      <c r="H85" s="30">
        <v>8.3333333333333398E-2</v>
      </c>
      <c r="I85" s="31">
        <v>1.4119999999999999</v>
      </c>
      <c r="J85" s="46">
        <v>24.55</v>
      </c>
      <c r="K85" s="46">
        <f t="shared" si="1"/>
        <v>34664.6</v>
      </c>
      <c r="L85" s="33"/>
      <c r="M85" s="4"/>
      <c r="N85" s="30">
        <v>8.3333333333333398E-2</v>
      </c>
      <c r="O85" s="31">
        <v>0.40899999999999997</v>
      </c>
      <c r="P85" s="46">
        <v>24.64</v>
      </c>
      <c r="Q85" s="46">
        <f>O85*P85*1000</f>
        <v>10077.76</v>
      </c>
      <c r="R85" s="59"/>
    </row>
    <row r="86" spans="2:18" x14ac:dyDescent="0.25">
      <c r="B86" s="30">
        <v>0.125</v>
      </c>
      <c r="C86" s="31">
        <v>-8.5649999999999995</v>
      </c>
      <c r="D86" s="46">
        <v>31.21</v>
      </c>
      <c r="E86" s="31"/>
      <c r="F86" s="33">
        <f t="shared" si="0"/>
        <v>-267313.65000000002</v>
      </c>
      <c r="H86" s="30">
        <v>0.125</v>
      </c>
      <c r="I86" s="31">
        <v>-3.8879999999999999</v>
      </c>
      <c r="J86" s="46">
        <v>24.54</v>
      </c>
      <c r="K86" s="46"/>
      <c r="L86" s="33">
        <f>I86*J86*1000</f>
        <v>-95411.51999999999</v>
      </c>
      <c r="M86" s="4"/>
      <c r="N86" s="30">
        <v>0.125</v>
      </c>
      <c r="O86" s="31">
        <v>-1.331</v>
      </c>
      <c r="P86" s="46">
        <v>24.03</v>
      </c>
      <c r="Q86" s="31"/>
      <c r="R86" s="33">
        <f>O86*P86*1000</f>
        <v>-31983.93</v>
      </c>
    </row>
    <row r="87" spans="2:18" x14ac:dyDescent="0.25">
      <c r="B87" s="30">
        <v>0.16666666666666699</v>
      </c>
      <c r="C87" s="31">
        <v>-8.7970000000000006</v>
      </c>
      <c r="D87" s="46">
        <v>32.83</v>
      </c>
      <c r="E87" s="31"/>
      <c r="F87" s="33">
        <f t="shared" si="0"/>
        <v>-288805.51</v>
      </c>
      <c r="H87" s="30">
        <v>0.16666666666666699</v>
      </c>
      <c r="I87" s="31">
        <v>-5.8940000000000001</v>
      </c>
      <c r="J87" s="46">
        <v>25.31</v>
      </c>
      <c r="K87" s="46"/>
      <c r="L87" s="33">
        <f t="shared" ref="L87:L93" si="2">I87*J87*1000</f>
        <v>-149177.14000000001</v>
      </c>
      <c r="M87" s="4"/>
      <c r="N87" s="30">
        <v>0.16666666666666699</v>
      </c>
      <c r="O87" s="31">
        <v>-1.726</v>
      </c>
      <c r="P87" s="46">
        <v>24.06</v>
      </c>
      <c r="Q87" s="31"/>
      <c r="R87" s="33">
        <f t="shared" ref="R87:R106" si="3">O87*P87*1000</f>
        <v>-41527.56</v>
      </c>
    </row>
    <row r="88" spans="2:18" x14ac:dyDescent="0.25">
      <c r="B88" s="30">
        <v>0.20833333333333301</v>
      </c>
      <c r="C88" s="31">
        <v>-7.649</v>
      </c>
      <c r="D88" s="46">
        <v>33.909999999999997</v>
      </c>
      <c r="E88" s="31"/>
      <c r="F88" s="33">
        <f t="shared" si="0"/>
        <v>-259377.59</v>
      </c>
      <c r="H88" s="30">
        <v>0.20833333333333301</v>
      </c>
      <c r="I88" s="31">
        <v>-5.4770000000000003</v>
      </c>
      <c r="J88" s="46">
        <v>27.75</v>
      </c>
      <c r="K88" s="46"/>
      <c r="L88" s="33">
        <f t="shared" si="2"/>
        <v>-151986.75</v>
      </c>
      <c r="M88" s="4"/>
      <c r="N88" s="30">
        <v>0.20833333333333301</v>
      </c>
      <c r="O88" s="31">
        <v>-1.992</v>
      </c>
      <c r="P88" s="46">
        <v>27.54</v>
      </c>
      <c r="Q88" s="31"/>
      <c r="R88" s="33">
        <f t="shared" si="3"/>
        <v>-54859.68</v>
      </c>
    </row>
    <row r="89" spans="2:18" x14ac:dyDescent="0.25">
      <c r="B89" s="30">
        <v>0.25</v>
      </c>
      <c r="C89" s="31">
        <v>-8.56</v>
      </c>
      <c r="D89" s="46">
        <v>42.95</v>
      </c>
      <c r="E89" s="31"/>
      <c r="F89" s="33">
        <f t="shared" si="0"/>
        <v>-367652.00000000006</v>
      </c>
      <c r="H89" s="30">
        <v>0.25</v>
      </c>
      <c r="I89" s="31">
        <v>-5.8929999999999998</v>
      </c>
      <c r="J89" s="46">
        <v>37.520000000000003</v>
      </c>
      <c r="K89" s="46"/>
      <c r="L89" s="33">
        <f t="shared" si="2"/>
        <v>-221105.36000000002</v>
      </c>
      <c r="M89" s="4"/>
      <c r="N89" s="30">
        <v>0.25</v>
      </c>
      <c r="O89" s="31">
        <v>-4.1619999999999999</v>
      </c>
      <c r="P89" s="46">
        <v>32.159999999999997</v>
      </c>
      <c r="Q89" s="31"/>
      <c r="R89" s="33">
        <f t="shared" si="3"/>
        <v>-133849.91999999998</v>
      </c>
    </row>
    <row r="90" spans="2:18" x14ac:dyDescent="0.25">
      <c r="B90" s="30">
        <v>0.29166666666666702</v>
      </c>
      <c r="C90" s="31">
        <v>-7.4059999999999997</v>
      </c>
      <c r="D90" s="46">
        <v>50.29</v>
      </c>
      <c r="E90" s="31"/>
      <c r="F90" s="33">
        <f t="shared" si="0"/>
        <v>-372447.73999999993</v>
      </c>
      <c r="H90" s="30">
        <v>0.29166666666666702</v>
      </c>
      <c r="I90" s="31">
        <v>-5.4539999999999997</v>
      </c>
      <c r="J90" s="46">
        <v>44.51</v>
      </c>
      <c r="K90" s="46"/>
      <c r="L90" s="33">
        <f t="shared" si="2"/>
        <v>-242757.53999999998</v>
      </c>
      <c r="M90" s="4"/>
      <c r="N90" s="30">
        <v>0.29166666666666702</v>
      </c>
      <c r="O90" s="31">
        <v>-5.85</v>
      </c>
      <c r="P90" s="46">
        <v>40.729999999999997</v>
      </c>
      <c r="Q90" s="31"/>
      <c r="R90" s="33">
        <f t="shared" si="3"/>
        <v>-238270.49999999997</v>
      </c>
    </row>
    <row r="91" spans="2:18" x14ac:dyDescent="0.25">
      <c r="B91" s="30">
        <v>0.33333333333333398</v>
      </c>
      <c r="C91" s="31">
        <v>-5.5720000000000001</v>
      </c>
      <c r="D91" s="46">
        <v>55.43</v>
      </c>
      <c r="E91" s="31"/>
      <c r="F91" s="33">
        <f t="shared" si="0"/>
        <v>-308855.95999999996</v>
      </c>
      <c r="H91" s="30">
        <v>0.33333333333333398</v>
      </c>
      <c r="I91" s="31">
        <v>-4.9960000000000004</v>
      </c>
      <c r="J91" s="46">
        <v>44.99</v>
      </c>
      <c r="K91" s="46"/>
      <c r="L91" s="33">
        <f t="shared" si="2"/>
        <v>-224770.04000000004</v>
      </c>
      <c r="M91" s="4"/>
      <c r="N91" s="30">
        <v>0.33333333333333398</v>
      </c>
      <c r="O91" s="31">
        <v>-5.3810000000000002</v>
      </c>
      <c r="P91" s="46">
        <v>42.91</v>
      </c>
      <c r="Q91" s="31"/>
      <c r="R91" s="33">
        <f t="shared" si="3"/>
        <v>-230898.71</v>
      </c>
    </row>
    <row r="92" spans="2:18" x14ac:dyDescent="0.25">
      <c r="B92" s="30">
        <v>0.375</v>
      </c>
      <c r="C92" s="31">
        <v>-3.0750000000000002</v>
      </c>
      <c r="D92" s="46">
        <v>46.93</v>
      </c>
      <c r="E92" s="31"/>
      <c r="F92" s="33">
        <f t="shared" si="0"/>
        <v>-144309.75</v>
      </c>
      <c r="H92" s="30">
        <v>0.375</v>
      </c>
      <c r="I92" s="31">
        <v>-2.036</v>
      </c>
      <c r="J92" s="46">
        <v>43.97</v>
      </c>
      <c r="K92" s="46"/>
      <c r="L92" s="33">
        <f t="shared" si="2"/>
        <v>-89522.92</v>
      </c>
      <c r="M92" s="4"/>
      <c r="N92" s="30">
        <v>0.375</v>
      </c>
      <c r="O92" s="31">
        <v>-5.3579999999999997</v>
      </c>
      <c r="P92" s="46">
        <v>39.93</v>
      </c>
      <c r="Q92" s="31"/>
      <c r="R92" s="33">
        <f t="shared" si="3"/>
        <v>-213944.93999999997</v>
      </c>
    </row>
    <row r="93" spans="2:18" x14ac:dyDescent="0.25">
      <c r="B93" s="30">
        <v>0.41666666666666702</v>
      </c>
      <c r="C93" s="31">
        <v>-1.0149999999999999</v>
      </c>
      <c r="D93" s="46">
        <v>42.24</v>
      </c>
      <c r="E93" s="31"/>
      <c r="F93" s="33">
        <f t="shared" si="0"/>
        <v>-42873.599999999999</v>
      </c>
      <c r="H93" s="30">
        <v>0.41666666666666702</v>
      </c>
      <c r="I93" s="31">
        <v>-1.319</v>
      </c>
      <c r="J93" s="46">
        <v>41.38</v>
      </c>
      <c r="K93" s="46"/>
      <c r="L93" s="33">
        <f t="shared" si="2"/>
        <v>-54580.22</v>
      </c>
      <c r="M93" s="4"/>
      <c r="N93" s="30">
        <v>0.41666666666666702</v>
      </c>
      <c r="O93" s="31">
        <v>-3.0649999999999999</v>
      </c>
      <c r="P93" s="46">
        <v>43.11</v>
      </c>
      <c r="Q93" s="31"/>
      <c r="R93" s="33">
        <f t="shared" si="3"/>
        <v>-132132.15</v>
      </c>
    </row>
    <row r="94" spans="2:18" x14ac:dyDescent="0.25">
      <c r="B94" s="30">
        <v>0.45833333333333398</v>
      </c>
      <c r="C94" s="31">
        <v>1.1579999999999999</v>
      </c>
      <c r="D94" s="46">
        <v>41</v>
      </c>
      <c r="E94" s="46">
        <f>C94*D94*100</f>
        <v>4747.7999999999993</v>
      </c>
      <c r="F94" s="33"/>
      <c r="H94" s="30">
        <v>0.45833333333333398</v>
      </c>
      <c r="I94" s="31">
        <v>0.32100000000000001</v>
      </c>
      <c r="J94" s="46">
        <v>40.46</v>
      </c>
      <c r="K94" s="46">
        <f>I94*J94*1000</f>
        <v>12987.66</v>
      </c>
      <c r="L94" s="33"/>
      <c r="M94" s="4"/>
      <c r="N94" s="30">
        <v>0.45833333333333398</v>
      </c>
      <c r="O94" s="31">
        <v>-1.3089999999999999</v>
      </c>
      <c r="P94" s="46">
        <v>33.619999999999997</v>
      </c>
      <c r="Q94" s="31"/>
      <c r="R94" s="33">
        <f t="shared" si="3"/>
        <v>-44008.579999999994</v>
      </c>
    </row>
    <row r="95" spans="2:18" x14ac:dyDescent="0.25">
      <c r="B95" s="30">
        <v>0.5</v>
      </c>
      <c r="C95" s="31">
        <v>2.181</v>
      </c>
      <c r="D95" s="46">
        <v>37.56</v>
      </c>
      <c r="E95" s="46">
        <f t="shared" ref="E95:E100" si="4">C95*D95*100</f>
        <v>8191.8360000000011</v>
      </c>
      <c r="F95" s="33"/>
      <c r="H95" s="30">
        <v>0.5</v>
      </c>
      <c r="I95" s="31">
        <v>0.50800000000000001</v>
      </c>
      <c r="J95" s="46">
        <v>38.85</v>
      </c>
      <c r="K95" s="46">
        <f t="shared" ref="K95:K96" si="5">I95*J95*1000</f>
        <v>19735.800000000003</v>
      </c>
      <c r="L95" s="33"/>
      <c r="M95" s="4"/>
      <c r="N95" s="30">
        <v>0.5</v>
      </c>
      <c r="O95" s="31">
        <v>-0.34399999999999997</v>
      </c>
      <c r="P95" s="46">
        <v>32.31</v>
      </c>
      <c r="Q95" s="31"/>
      <c r="R95" s="33">
        <f t="shared" si="3"/>
        <v>-11114.64</v>
      </c>
    </row>
    <row r="96" spans="2:18" x14ac:dyDescent="0.25">
      <c r="B96" s="30">
        <v>0.54166666666666696</v>
      </c>
      <c r="C96" s="31">
        <v>3.2749999999999999</v>
      </c>
      <c r="D96" s="46">
        <v>36.5</v>
      </c>
      <c r="E96" s="46">
        <f t="shared" si="4"/>
        <v>11953.75</v>
      </c>
      <c r="F96" s="33"/>
      <c r="H96" s="30">
        <v>0.54166666666666696</v>
      </c>
      <c r="I96" s="31">
        <v>1.1200000000000001</v>
      </c>
      <c r="J96" s="46">
        <v>36.32</v>
      </c>
      <c r="K96" s="46">
        <f t="shared" si="5"/>
        <v>40678.400000000001</v>
      </c>
      <c r="L96" s="33"/>
      <c r="M96" s="4"/>
      <c r="N96" s="30">
        <v>0.54166666666666696</v>
      </c>
      <c r="O96" s="31">
        <v>-1.5960000000000001</v>
      </c>
      <c r="P96" s="46">
        <v>32</v>
      </c>
      <c r="Q96" s="31"/>
      <c r="R96" s="33">
        <f t="shared" si="3"/>
        <v>-51072</v>
      </c>
    </row>
    <row r="97" spans="2:18" x14ac:dyDescent="0.25">
      <c r="B97" s="30">
        <v>0.58333333333333404</v>
      </c>
      <c r="C97" s="31">
        <v>3.5169999999999999</v>
      </c>
      <c r="D97" s="46">
        <v>35.19</v>
      </c>
      <c r="E97" s="46">
        <f t="shared" si="4"/>
        <v>12376.322999999999</v>
      </c>
      <c r="F97" s="33"/>
      <c r="H97" s="30">
        <v>0.58333333333333404</v>
      </c>
      <c r="I97" s="31">
        <v>0.32800000000000001</v>
      </c>
      <c r="J97" s="46">
        <v>36.19</v>
      </c>
      <c r="K97" s="46">
        <f>I97*J97*1000</f>
        <v>11870.32</v>
      </c>
      <c r="L97" s="33"/>
      <c r="M97" s="4"/>
      <c r="N97" s="30">
        <v>0.58333333333333404</v>
      </c>
      <c r="O97" s="31">
        <v>-0.69299999999999995</v>
      </c>
      <c r="P97" s="46">
        <v>32</v>
      </c>
      <c r="Q97" s="31"/>
      <c r="R97" s="33">
        <f t="shared" si="3"/>
        <v>-22176</v>
      </c>
    </row>
    <row r="98" spans="2:18" x14ac:dyDescent="0.25">
      <c r="B98" s="30">
        <v>0.625</v>
      </c>
      <c r="C98" s="31">
        <v>2.7810000000000001</v>
      </c>
      <c r="D98" s="46">
        <v>34.47</v>
      </c>
      <c r="E98" s="46">
        <f t="shared" si="4"/>
        <v>9586.107</v>
      </c>
      <c r="F98" s="33"/>
      <c r="H98" s="30">
        <v>0.625</v>
      </c>
      <c r="I98" s="31">
        <v>-6.2E-2</v>
      </c>
      <c r="J98" s="46">
        <v>38.01</v>
      </c>
      <c r="K98" s="46"/>
      <c r="L98" s="33">
        <f>I98*J98*1000</f>
        <v>-2356.62</v>
      </c>
      <c r="M98" s="4"/>
      <c r="N98" s="30">
        <v>0.625</v>
      </c>
      <c r="O98" s="31">
        <v>-1.1519999999999999</v>
      </c>
      <c r="P98" s="46">
        <v>32.53</v>
      </c>
      <c r="Q98" s="31"/>
      <c r="R98" s="33">
        <f t="shared" si="3"/>
        <v>-37474.559999999998</v>
      </c>
    </row>
    <row r="99" spans="2:18" x14ac:dyDescent="0.25">
      <c r="B99" s="30">
        <v>0.66666666666666696</v>
      </c>
      <c r="C99" s="31">
        <v>1.9379999999999999</v>
      </c>
      <c r="D99" s="46">
        <v>36.65</v>
      </c>
      <c r="E99" s="46">
        <f t="shared" si="4"/>
        <v>7102.7699999999995</v>
      </c>
      <c r="F99" s="33"/>
      <c r="H99" s="30">
        <v>0.66666666666666696</v>
      </c>
      <c r="I99" s="31">
        <v>-1.7010000000000001</v>
      </c>
      <c r="J99" s="46">
        <v>39</v>
      </c>
      <c r="K99" s="46"/>
      <c r="L99" s="33">
        <f t="shared" ref="L99:L106" si="6">I99*J99*1000</f>
        <v>-66339</v>
      </c>
      <c r="M99" s="4"/>
      <c r="N99" s="30">
        <v>0.66666666666666696</v>
      </c>
      <c r="O99" s="31">
        <v>-3.4380000000000002</v>
      </c>
      <c r="P99" s="46">
        <v>33.58</v>
      </c>
      <c r="Q99" s="31"/>
      <c r="R99" s="33">
        <f t="shared" si="3"/>
        <v>-115448.04000000001</v>
      </c>
    </row>
    <row r="100" spans="2:18" x14ac:dyDescent="0.25">
      <c r="B100" s="30">
        <v>0.70833333333333404</v>
      </c>
      <c r="C100" s="31">
        <v>0.67300000000000004</v>
      </c>
      <c r="D100" s="46">
        <v>42.92</v>
      </c>
      <c r="E100" s="46">
        <f t="shared" si="4"/>
        <v>2888.5160000000001</v>
      </c>
      <c r="F100" s="33"/>
      <c r="H100" s="30">
        <v>0.70833333333333404</v>
      </c>
      <c r="I100" s="31">
        <v>-3.3639999999999999</v>
      </c>
      <c r="J100" s="46">
        <v>43.45</v>
      </c>
      <c r="K100" s="46"/>
      <c r="L100" s="33">
        <f t="shared" si="6"/>
        <v>-146165.79999999999</v>
      </c>
      <c r="M100" s="4"/>
      <c r="N100" s="30">
        <v>0.70833333333333404</v>
      </c>
      <c r="O100" s="31">
        <v>-3.87</v>
      </c>
      <c r="P100" s="46">
        <v>35.76</v>
      </c>
      <c r="Q100" s="31"/>
      <c r="R100" s="33">
        <f t="shared" si="3"/>
        <v>-138391.20000000001</v>
      </c>
    </row>
    <row r="101" spans="2:18" x14ac:dyDescent="0.25">
      <c r="B101" s="30">
        <v>0.750000000000001</v>
      </c>
      <c r="C101" s="31">
        <v>-1.647</v>
      </c>
      <c r="D101" s="46">
        <v>45.13</v>
      </c>
      <c r="E101" s="31"/>
      <c r="F101" s="33">
        <f t="shared" ref="F101:F103" si="7">D101*C101*1000</f>
        <v>-74329.11</v>
      </c>
      <c r="H101" s="30">
        <v>0.750000000000001</v>
      </c>
      <c r="I101" s="31">
        <v>-5.0620000000000003</v>
      </c>
      <c r="J101" s="46">
        <v>48.28</v>
      </c>
      <c r="K101" s="46"/>
      <c r="L101" s="33">
        <f t="shared" si="6"/>
        <v>-244393.36000000004</v>
      </c>
      <c r="M101" s="4"/>
      <c r="N101" s="30">
        <v>0.750000000000001</v>
      </c>
      <c r="O101" s="31">
        <v>-5.6379999999999999</v>
      </c>
      <c r="P101" s="46">
        <v>42.98</v>
      </c>
      <c r="Q101" s="31"/>
      <c r="R101" s="33">
        <f t="shared" si="3"/>
        <v>-242321.24</v>
      </c>
    </row>
    <row r="102" spans="2:18" x14ac:dyDescent="0.25">
      <c r="B102" s="30">
        <v>0.79166666666666696</v>
      </c>
      <c r="C102" s="31">
        <v>-3.1</v>
      </c>
      <c r="D102" s="46">
        <v>46.17</v>
      </c>
      <c r="E102" s="31"/>
      <c r="F102" s="33">
        <f t="shared" si="7"/>
        <v>-143127</v>
      </c>
      <c r="H102" s="30">
        <v>0.79166666666666696</v>
      </c>
      <c r="I102" s="31">
        <v>-6.6210000000000004</v>
      </c>
      <c r="J102" s="46">
        <v>56.53</v>
      </c>
      <c r="K102" s="46"/>
      <c r="L102" s="33">
        <f t="shared" si="6"/>
        <v>-374285.13000000006</v>
      </c>
      <c r="M102" s="4"/>
      <c r="N102" s="30">
        <v>0.79166666666666696</v>
      </c>
      <c r="O102" s="31">
        <v>-5.4420000000000002</v>
      </c>
      <c r="P102" s="46">
        <v>52.04</v>
      </c>
      <c r="Q102" s="31"/>
      <c r="R102" s="33">
        <f t="shared" si="3"/>
        <v>-283201.68</v>
      </c>
    </row>
    <row r="103" spans="2:18" x14ac:dyDescent="0.25">
      <c r="B103" s="30">
        <v>0.83333333333333404</v>
      </c>
      <c r="C103" s="31">
        <v>-2.032</v>
      </c>
      <c r="D103" s="46">
        <v>44.72</v>
      </c>
      <c r="E103" s="31"/>
      <c r="F103" s="33">
        <f t="shared" si="7"/>
        <v>-90871.039999999994</v>
      </c>
      <c r="H103" s="30">
        <v>0.83333333333333404</v>
      </c>
      <c r="I103" s="31">
        <v>-5.7069999999999999</v>
      </c>
      <c r="J103" s="46">
        <v>49.41</v>
      </c>
      <c r="K103" s="46"/>
      <c r="L103" s="33">
        <f t="shared" si="6"/>
        <v>-281982.87</v>
      </c>
      <c r="M103" s="4"/>
      <c r="N103" s="30">
        <v>0.83333333333333404</v>
      </c>
      <c r="O103" s="31">
        <v>-6.5279999999999996</v>
      </c>
      <c r="P103" s="46">
        <v>59.09</v>
      </c>
      <c r="Q103" s="31"/>
      <c r="R103" s="33">
        <f t="shared" si="3"/>
        <v>-385739.51999999996</v>
      </c>
    </row>
    <row r="104" spans="2:18" x14ac:dyDescent="0.25">
      <c r="B104" s="30">
        <v>0.875000000000001</v>
      </c>
      <c r="C104" s="31">
        <v>0.30299999999999999</v>
      </c>
      <c r="D104" s="46">
        <v>38.28</v>
      </c>
      <c r="E104" s="46">
        <f>C104*D104*100</f>
        <v>1159.884</v>
      </c>
      <c r="F104" s="33"/>
      <c r="H104" s="30">
        <v>0.875000000000001</v>
      </c>
      <c r="I104" s="31">
        <v>-3.9489999999999998</v>
      </c>
      <c r="J104" s="46">
        <v>43.68</v>
      </c>
      <c r="K104" s="46"/>
      <c r="L104" s="33">
        <f t="shared" si="6"/>
        <v>-172492.31999999998</v>
      </c>
      <c r="M104" s="4"/>
      <c r="N104" s="30">
        <v>0.875000000000001</v>
      </c>
      <c r="O104" s="31">
        <v>-6.98</v>
      </c>
      <c r="P104" s="46">
        <v>55.3</v>
      </c>
      <c r="Q104" s="31"/>
      <c r="R104" s="33">
        <f t="shared" si="3"/>
        <v>-385994</v>
      </c>
    </row>
    <row r="105" spans="2:18" x14ac:dyDescent="0.25">
      <c r="B105" s="30">
        <v>0.91666666666666696</v>
      </c>
      <c r="C105" s="31">
        <v>3.0609999999999999</v>
      </c>
      <c r="D105" s="46">
        <v>33.83</v>
      </c>
      <c r="E105" s="46">
        <f t="shared" ref="E105:E106" si="8">C105*D105*100</f>
        <v>10355.362999999999</v>
      </c>
      <c r="F105" s="33"/>
      <c r="H105" s="30">
        <v>0.91666666666666696</v>
      </c>
      <c r="I105" s="31">
        <v>-2.5840000000000001</v>
      </c>
      <c r="J105" s="46">
        <v>39.99</v>
      </c>
      <c r="K105" s="46"/>
      <c r="L105" s="33">
        <f t="shared" si="6"/>
        <v>-103334.16000000002</v>
      </c>
      <c r="M105" s="4"/>
      <c r="N105" s="30">
        <v>0.91666666666666696</v>
      </c>
      <c r="O105" s="31">
        <v>-7.782</v>
      </c>
      <c r="P105" s="46">
        <v>47.73</v>
      </c>
      <c r="Q105" s="31"/>
      <c r="R105" s="33">
        <f t="shared" si="3"/>
        <v>-371434.86</v>
      </c>
    </row>
    <row r="106" spans="2:18" x14ac:dyDescent="0.25">
      <c r="B106" s="30">
        <v>0.95833333333333404</v>
      </c>
      <c r="C106" s="31">
        <v>4.141</v>
      </c>
      <c r="D106" s="46">
        <v>28.01</v>
      </c>
      <c r="E106" s="46">
        <f t="shared" si="8"/>
        <v>11598.941000000001</v>
      </c>
      <c r="F106" s="33"/>
      <c r="H106" s="30">
        <v>0.95833333333333404</v>
      </c>
      <c r="I106" s="31">
        <v>-0.32600000000000001</v>
      </c>
      <c r="J106" s="46">
        <v>32.090000000000003</v>
      </c>
      <c r="K106" s="46"/>
      <c r="L106" s="33">
        <f t="shared" si="6"/>
        <v>-10461.340000000002</v>
      </c>
      <c r="M106" s="4"/>
      <c r="N106" s="30">
        <v>0.95833333333333404</v>
      </c>
      <c r="O106" s="31">
        <v>-7.6760000000000002</v>
      </c>
      <c r="P106" s="46">
        <v>41.47</v>
      </c>
      <c r="Q106" s="31"/>
      <c r="R106" s="33">
        <f t="shared" si="3"/>
        <v>-318323.71999999997</v>
      </c>
    </row>
    <row r="107" spans="2:18" x14ac:dyDescent="0.25">
      <c r="B107" s="49"/>
      <c r="C107" s="31"/>
      <c r="D107" s="31"/>
      <c r="E107" s="31"/>
      <c r="F107" s="59"/>
      <c r="H107" s="49"/>
      <c r="I107" s="31"/>
      <c r="J107" s="46"/>
      <c r="K107" s="46"/>
      <c r="L107" s="33"/>
      <c r="M107" s="4"/>
      <c r="N107" s="49"/>
      <c r="O107" s="31"/>
      <c r="P107" s="31"/>
      <c r="Q107" s="31"/>
      <c r="R107" s="59"/>
    </row>
    <row r="108" spans="2:18" s="10" customFormat="1" ht="32.25" customHeight="1" x14ac:dyDescent="0.25">
      <c r="B108" s="60" t="s">
        <v>24</v>
      </c>
      <c r="C108" s="48">
        <f>SUM(C83:C107)</f>
        <v>-57.195999999999998</v>
      </c>
      <c r="D108" s="35" t="s">
        <v>13</v>
      </c>
      <c r="E108" s="61">
        <f>SUM(E94:E107)</f>
        <v>79961.289999999994</v>
      </c>
      <c r="F108" s="62">
        <f>SUM(F83:F107)</f>
        <v>-3112853.5700000003</v>
      </c>
      <c r="H108" s="34" t="s">
        <v>24</v>
      </c>
      <c r="I108" s="48">
        <f>SUM(I83:I107)</f>
        <v>-57.294000000000004</v>
      </c>
      <c r="J108" s="47" t="s">
        <v>13</v>
      </c>
      <c r="K108" s="61">
        <f>SUM(K83:K107)</f>
        <v>210421.42</v>
      </c>
      <c r="L108" s="62">
        <f>SUM(L86:L107)</f>
        <v>-2631122.0900000003</v>
      </c>
      <c r="M108" s="9"/>
      <c r="N108" s="34" t="s">
        <v>24</v>
      </c>
      <c r="O108" s="48">
        <f>SUM(O83:O107)</f>
        <v>-82.596000000000004</v>
      </c>
      <c r="P108" s="35" t="s">
        <v>13</v>
      </c>
      <c r="Q108" s="61">
        <f>SUM(Q85:Q107)</f>
        <v>10077.76</v>
      </c>
      <c r="R108" s="62">
        <f>SUM(R83:R107)</f>
        <v>-3531325.4299999997</v>
      </c>
    </row>
    <row r="109" spans="2:18" x14ac:dyDescent="0.25">
      <c r="B109" s="34" t="s">
        <v>12</v>
      </c>
      <c r="C109" s="31">
        <f>C83+C84+C85+C86+C87+C88+C89+C90+C91+C92+C93+C101+C102+C103</f>
        <v>-80.224000000000004</v>
      </c>
      <c r="D109" s="31"/>
      <c r="E109" s="18" t="s">
        <v>3</v>
      </c>
      <c r="F109" s="33">
        <f>F108</f>
        <v>-3112853.5700000003</v>
      </c>
      <c r="H109" s="39" t="s">
        <v>31</v>
      </c>
      <c r="I109" s="31">
        <f>I86+I87+I88+I89+I90+I91+I92+I93+I98+I99+I100+I101+I102+I103+I104+I105+I106</f>
        <v>-64.332999999999998</v>
      </c>
      <c r="J109" s="31"/>
      <c r="K109" s="18" t="s">
        <v>3</v>
      </c>
      <c r="L109" s="33">
        <f>L108</f>
        <v>-2631122.0900000003</v>
      </c>
      <c r="N109" s="39" t="s">
        <v>12</v>
      </c>
      <c r="O109" s="31">
        <f>O83+O84+O86+O87+O88+O89+O90+O91+O92+O93+O94+O95+O96+O97+O98+O99+O100+O101+O102+O103+O104+O105+O106</f>
        <v>-83.004999999999995</v>
      </c>
      <c r="P109" s="31"/>
      <c r="Q109" s="18" t="s">
        <v>3</v>
      </c>
      <c r="R109" s="33">
        <f>R108</f>
        <v>-3531325.4299999997</v>
      </c>
    </row>
    <row r="110" spans="2:18" x14ac:dyDescent="0.25">
      <c r="B110" s="39" t="s">
        <v>14</v>
      </c>
      <c r="C110" s="31">
        <f>C94+C96+C95+C97+C98+C99+C100+C104+C105+C106</f>
        <v>23.027999999999999</v>
      </c>
      <c r="D110" s="31"/>
      <c r="E110" s="18" t="s">
        <v>7</v>
      </c>
      <c r="F110" s="33">
        <f>E108</f>
        <v>79961.289999999994</v>
      </c>
      <c r="H110" s="39" t="s">
        <v>14</v>
      </c>
      <c r="I110" s="31">
        <f>I83+I84+I85+I94+I95+I96+I97</f>
        <v>7.0390000000000006</v>
      </c>
      <c r="J110" s="31"/>
      <c r="K110" s="18" t="s">
        <v>7</v>
      </c>
      <c r="L110" s="33">
        <f>K108</f>
        <v>210421.42</v>
      </c>
      <c r="N110" s="39" t="s">
        <v>14</v>
      </c>
      <c r="O110" s="31">
        <f>O85</f>
        <v>0.40899999999999997</v>
      </c>
      <c r="P110" s="31"/>
      <c r="Q110" s="18" t="s">
        <v>7</v>
      </c>
      <c r="R110" s="33">
        <f>Q108</f>
        <v>10077.76</v>
      </c>
    </row>
    <row r="111" spans="2:18" x14ac:dyDescent="0.25">
      <c r="B111" s="41"/>
      <c r="C111" s="42" t="s">
        <v>0</v>
      </c>
      <c r="D111" s="42"/>
      <c r="E111" s="43" t="s">
        <v>11</v>
      </c>
      <c r="F111" s="63">
        <f>F109+F110</f>
        <v>-3032892.2800000003</v>
      </c>
      <c r="H111" s="41"/>
      <c r="I111" s="42" t="s">
        <v>0</v>
      </c>
      <c r="J111" s="42"/>
      <c r="K111" s="43" t="s">
        <v>11</v>
      </c>
      <c r="L111" s="63">
        <f>L109+L110</f>
        <v>-2420700.6700000004</v>
      </c>
      <c r="N111" s="41"/>
      <c r="O111" s="42" t="s">
        <v>0</v>
      </c>
      <c r="P111" s="42"/>
      <c r="Q111" s="43" t="s">
        <v>11</v>
      </c>
      <c r="R111" s="63">
        <f>R109+R110</f>
        <v>-3521247.67</v>
      </c>
    </row>
    <row r="112" spans="2:18" x14ac:dyDescent="0.25">
      <c r="E112" s="3" t="s">
        <v>0</v>
      </c>
      <c r="F112" s="4" t="s">
        <v>0</v>
      </c>
      <c r="K112" s="3" t="s">
        <v>0</v>
      </c>
      <c r="L112" s="4" t="s">
        <v>0</v>
      </c>
      <c r="Q112" s="3" t="s">
        <v>0</v>
      </c>
      <c r="R112" s="4" t="s">
        <v>0</v>
      </c>
    </row>
    <row r="114" spans="2:11" x14ac:dyDescent="0.25">
      <c r="B114" t="s">
        <v>29</v>
      </c>
    </row>
    <row r="115" spans="2:11" x14ac:dyDescent="0.25">
      <c r="B115" t="s">
        <v>28</v>
      </c>
    </row>
    <row r="117" spans="2:11" x14ac:dyDescent="0.25">
      <c r="B117" t="s">
        <v>30</v>
      </c>
      <c r="H117" t="s">
        <v>32</v>
      </c>
    </row>
    <row r="118" spans="2:11" x14ac:dyDescent="0.25">
      <c r="H118" t="s">
        <v>49</v>
      </c>
    </row>
    <row r="120" spans="2:11" x14ac:dyDescent="0.25">
      <c r="B120" s="64">
        <v>43620</v>
      </c>
      <c r="C120" s="65" t="s">
        <v>2</v>
      </c>
      <c r="D120" s="66" t="s">
        <v>1</v>
      </c>
      <c r="E120" s="66" t="s">
        <v>4</v>
      </c>
      <c r="F120" s="66" t="s">
        <v>3</v>
      </c>
      <c r="H120" s="1" t="s">
        <v>33</v>
      </c>
    </row>
    <row r="121" spans="2:11" x14ac:dyDescent="0.25">
      <c r="B121" s="67">
        <v>0</v>
      </c>
      <c r="C121" s="31">
        <f>-5.666</f>
        <v>-5.6660000000000004</v>
      </c>
      <c r="D121" s="46">
        <v>34.74</v>
      </c>
      <c r="E121" s="31"/>
      <c r="F121" s="46">
        <f>D121*C121*1000</f>
        <v>-196836.84000000003</v>
      </c>
      <c r="H121" s="1" t="s">
        <v>35</v>
      </c>
      <c r="J121" s="25"/>
    </row>
    <row r="122" spans="2:11" x14ac:dyDescent="0.25">
      <c r="B122" s="67">
        <v>4.1666666666666699E-2</v>
      </c>
      <c r="C122" s="31">
        <v>-8.8260000000000005</v>
      </c>
      <c r="D122" s="46">
        <v>32.99</v>
      </c>
      <c r="E122" s="31"/>
      <c r="F122" s="46">
        <f t="shared" ref="F122:F131" si="9">D122*C122*1000</f>
        <v>-291169.74000000005</v>
      </c>
      <c r="H122" s="1" t="s">
        <v>34</v>
      </c>
      <c r="K122" s="35"/>
    </row>
    <row r="123" spans="2:11" x14ac:dyDescent="0.25">
      <c r="B123" s="67">
        <v>8.3333333333333398E-2</v>
      </c>
      <c r="C123" s="31">
        <v>-8.3140000000000001</v>
      </c>
      <c r="D123" s="46">
        <v>31.86</v>
      </c>
      <c r="E123" s="46"/>
      <c r="F123" s="46">
        <f t="shared" si="9"/>
        <v>-264884.03999999998</v>
      </c>
    </row>
    <row r="124" spans="2:11" x14ac:dyDescent="0.25">
      <c r="B124" s="67">
        <v>0.125</v>
      </c>
      <c r="C124" s="31">
        <v>-8.5649999999999995</v>
      </c>
      <c r="D124" s="46">
        <v>31.21</v>
      </c>
      <c r="E124" s="31"/>
      <c r="F124" s="46">
        <f t="shared" si="9"/>
        <v>-267313.65000000002</v>
      </c>
      <c r="H124" s="1" t="s">
        <v>43</v>
      </c>
    </row>
    <row r="125" spans="2:11" x14ac:dyDescent="0.25">
      <c r="B125" s="67">
        <v>0.16666666666666699</v>
      </c>
      <c r="C125" s="31">
        <v>-8.7970000000000006</v>
      </c>
      <c r="D125" s="46">
        <v>32.83</v>
      </c>
      <c r="E125" s="31"/>
      <c r="F125" s="46">
        <f t="shared" si="9"/>
        <v>-288805.51</v>
      </c>
      <c r="H125" s="1" t="s">
        <v>50</v>
      </c>
    </row>
    <row r="126" spans="2:11" x14ac:dyDescent="0.25">
      <c r="B126" s="67">
        <v>0.20833333333333301</v>
      </c>
      <c r="C126" s="31">
        <v>-7.649</v>
      </c>
      <c r="D126" s="46">
        <v>33.909999999999997</v>
      </c>
      <c r="E126" s="31"/>
      <c r="F126" s="46">
        <f t="shared" si="9"/>
        <v>-259377.59</v>
      </c>
      <c r="H126" s="1" t="s">
        <v>48</v>
      </c>
    </row>
    <row r="127" spans="2:11" x14ac:dyDescent="0.25">
      <c r="B127" s="67">
        <v>0.25</v>
      </c>
      <c r="C127" s="31">
        <v>-8.56</v>
      </c>
      <c r="D127" s="46">
        <v>42.95</v>
      </c>
      <c r="E127" s="31"/>
      <c r="F127" s="46">
        <f t="shared" si="9"/>
        <v>-367652.00000000006</v>
      </c>
    </row>
    <row r="128" spans="2:11" x14ac:dyDescent="0.25">
      <c r="B128" s="67">
        <v>0.29166666666666702</v>
      </c>
      <c r="C128" s="31">
        <v>-7.4059999999999997</v>
      </c>
      <c r="D128" s="46">
        <v>50.29</v>
      </c>
      <c r="E128" s="31"/>
      <c r="F128" s="46">
        <f t="shared" si="9"/>
        <v>-372447.73999999993</v>
      </c>
      <c r="H128" s="1" t="s">
        <v>51</v>
      </c>
    </row>
    <row r="129" spans="2:6" x14ac:dyDescent="0.25">
      <c r="B129" s="67">
        <v>0.33333333333333398</v>
      </c>
      <c r="C129" s="31">
        <v>-5.5720000000000001</v>
      </c>
      <c r="D129" s="46">
        <v>55.43</v>
      </c>
      <c r="E129" s="31"/>
      <c r="F129" s="46">
        <f t="shared" si="9"/>
        <v>-308855.95999999996</v>
      </c>
    </row>
    <row r="130" spans="2:6" x14ac:dyDescent="0.25">
      <c r="B130" s="67">
        <v>0.375</v>
      </c>
      <c r="C130" s="31">
        <v>-3.0750000000000002</v>
      </c>
      <c r="D130" s="46">
        <v>46.93</v>
      </c>
      <c r="E130" s="31"/>
      <c r="F130" s="46">
        <f t="shared" si="9"/>
        <v>-144309.75</v>
      </c>
    </row>
    <row r="131" spans="2:6" x14ac:dyDescent="0.25">
      <c r="B131" s="67">
        <v>0.41666666666666702</v>
      </c>
      <c r="C131" s="31">
        <v>-1.0149999999999999</v>
      </c>
      <c r="D131" s="46">
        <v>42.24</v>
      </c>
      <c r="E131" s="31"/>
      <c r="F131" s="46">
        <f t="shared" si="9"/>
        <v>-42873.599999999999</v>
      </c>
    </row>
    <row r="132" spans="2:6" x14ac:dyDescent="0.25">
      <c r="B132" s="67">
        <v>0.45833333333333398</v>
      </c>
      <c r="C132" s="31">
        <v>1.1579999999999999</v>
      </c>
      <c r="D132" s="46">
        <v>41</v>
      </c>
      <c r="E132" s="46">
        <f>C132*D132*100</f>
        <v>4747.7999999999993</v>
      </c>
      <c r="F132" s="46"/>
    </row>
    <row r="133" spans="2:6" x14ac:dyDescent="0.25">
      <c r="B133" s="67">
        <v>0.5</v>
      </c>
      <c r="C133" s="31">
        <v>2.181</v>
      </c>
      <c r="D133" s="46">
        <v>37.56</v>
      </c>
      <c r="E133" s="46">
        <f t="shared" ref="E133:E138" si="10">C133*D133*100</f>
        <v>8191.8360000000011</v>
      </c>
      <c r="F133" s="46"/>
    </row>
    <row r="134" spans="2:6" x14ac:dyDescent="0.25">
      <c r="B134" s="67">
        <v>0.54166666666666696</v>
      </c>
      <c r="C134" s="31">
        <v>3.2749999999999999</v>
      </c>
      <c r="D134" s="46">
        <v>36.5</v>
      </c>
      <c r="E134" s="46">
        <f t="shared" si="10"/>
        <v>11953.75</v>
      </c>
      <c r="F134" s="46"/>
    </row>
    <row r="135" spans="2:6" x14ac:dyDescent="0.25">
      <c r="B135" s="67">
        <v>0.58333333333333404</v>
      </c>
      <c r="C135" s="31">
        <v>3.5169999999999999</v>
      </c>
      <c r="D135" s="46">
        <v>35.19</v>
      </c>
      <c r="E135" s="46">
        <f t="shared" si="10"/>
        <v>12376.322999999999</v>
      </c>
      <c r="F135" s="46"/>
    </row>
    <row r="136" spans="2:6" x14ac:dyDescent="0.25">
      <c r="B136" s="67">
        <v>0.625</v>
      </c>
      <c r="C136" s="31">
        <v>2.7810000000000001</v>
      </c>
      <c r="D136" s="46">
        <v>34.47</v>
      </c>
      <c r="E136" s="46">
        <f t="shared" si="10"/>
        <v>9586.107</v>
      </c>
      <c r="F136" s="46"/>
    </row>
    <row r="137" spans="2:6" x14ac:dyDescent="0.25">
      <c r="B137" s="67">
        <v>0.66666666666666696</v>
      </c>
      <c r="C137" s="31">
        <v>1.9379999999999999</v>
      </c>
      <c r="D137" s="46">
        <v>36.65</v>
      </c>
      <c r="E137" s="46">
        <f t="shared" si="10"/>
        <v>7102.7699999999995</v>
      </c>
      <c r="F137" s="46"/>
    </row>
    <row r="138" spans="2:6" x14ac:dyDescent="0.25">
      <c r="B138" s="67">
        <v>0.70833333333333404</v>
      </c>
      <c r="C138" s="31">
        <v>0.67300000000000004</v>
      </c>
      <c r="D138" s="46">
        <v>42.92</v>
      </c>
      <c r="E138" s="46">
        <f t="shared" si="10"/>
        <v>2888.5160000000001</v>
      </c>
      <c r="F138" s="46"/>
    </row>
    <row r="139" spans="2:6" x14ac:dyDescent="0.25">
      <c r="B139" s="67">
        <v>0.750000000000001</v>
      </c>
      <c r="C139" s="31">
        <v>-1.647</v>
      </c>
      <c r="D139" s="46">
        <v>45.13</v>
      </c>
      <c r="E139" s="31"/>
      <c r="F139" s="46">
        <f t="shared" ref="F139:F141" si="11">D139*C139*1000</f>
        <v>-74329.11</v>
      </c>
    </row>
    <row r="140" spans="2:6" x14ac:dyDescent="0.25">
      <c r="B140" s="67">
        <v>0.79166666666666696</v>
      </c>
      <c r="C140" s="31">
        <v>-3.1</v>
      </c>
      <c r="D140" s="46">
        <v>46.17</v>
      </c>
      <c r="E140" s="31"/>
      <c r="F140" s="46">
        <f t="shared" si="11"/>
        <v>-143127</v>
      </c>
    </row>
    <row r="141" spans="2:6" x14ac:dyDescent="0.25">
      <c r="B141" s="67">
        <v>0.83333333333333404</v>
      </c>
      <c r="C141" s="31">
        <v>-2.032</v>
      </c>
      <c r="D141" s="46">
        <v>44.72</v>
      </c>
      <c r="E141" s="31"/>
      <c r="F141" s="46">
        <f t="shared" si="11"/>
        <v>-90871.039999999994</v>
      </c>
    </row>
    <row r="142" spans="2:6" x14ac:dyDescent="0.25">
      <c r="B142" s="67">
        <v>0.875000000000001</v>
      </c>
      <c r="C142" s="31">
        <v>0.30299999999999999</v>
      </c>
      <c r="D142" s="46">
        <v>38.28</v>
      </c>
      <c r="E142" s="46">
        <f>C142*D142*100</f>
        <v>1159.884</v>
      </c>
      <c r="F142" s="46"/>
    </row>
    <row r="143" spans="2:6" x14ac:dyDescent="0.25">
      <c r="B143" s="67">
        <v>0.91666666666666696</v>
      </c>
      <c r="C143" s="31">
        <v>3.0609999999999999</v>
      </c>
      <c r="D143" s="46">
        <v>33.83</v>
      </c>
      <c r="E143" s="46">
        <f t="shared" ref="E143:E144" si="12">C143*D143*100</f>
        <v>10355.362999999999</v>
      </c>
      <c r="F143" s="46"/>
    </row>
    <row r="144" spans="2:6" x14ac:dyDescent="0.25">
      <c r="B144" s="67">
        <v>0.95833333333333404</v>
      </c>
      <c r="C144" s="31">
        <v>4.141</v>
      </c>
      <c r="D144" s="46">
        <v>28.01</v>
      </c>
      <c r="E144" s="46">
        <f t="shared" si="12"/>
        <v>11598.941000000001</v>
      </c>
      <c r="F144" s="46"/>
    </row>
    <row r="145" spans="2:6" x14ac:dyDescent="0.25">
      <c r="B145" s="31"/>
      <c r="C145" s="31"/>
      <c r="D145" s="31"/>
      <c r="E145" s="31"/>
      <c r="F145" s="31"/>
    </row>
    <row r="146" spans="2:6" x14ac:dyDescent="0.25">
      <c r="B146" s="68">
        <v>43621</v>
      </c>
      <c r="C146" s="31"/>
      <c r="D146" s="31"/>
      <c r="E146" s="31"/>
      <c r="F146" s="31"/>
    </row>
    <row r="147" spans="2:6" x14ac:dyDescent="0.25">
      <c r="B147" s="67">
        <v>0</v>
      </c>
      <c r="C147" s="31">
        <v>2.242</v>
      </c>
      <c r="D147" s="46">
        <v>27.48</v>
      </c>
      <c r="E147" s="46">
        <f>C147*D147*1000</f>
        <v>61610.16</v>
      </c>
      <c r="F147" s="46"/>
    </row>
    <row r="148" spans="2:6" x14ac:dyDescent="0.25">
      <c r="B148" s="67">
        <v>4.1666666666666699E-2</v>
      </c>
      <c r="C148" s="31">
        <v>1.1080000000000001</v>
      </c>
      <c r="D148" s="46">
        <v>26.06</v>
      </c>
      <c r="E148" s="46">
        <f t="shared" ref="E148:E149" si="13">C148*D148*1000</f>
        <v>28874.480000000003</v>
      </c>
      <c r="F148" s="46"/>
    </row>
    <row r="149" spans="2:6" x14ac:dyDescent="0.25">
      <c r="B149" s="67">
        <v>8.3333333333333398E-2</v>
      </c>
      <c r="C149" s="31">
        <v>1.4119999999999999</v>
      </c>
      <c r="D149" s="46">
        <v>24.55</v>
      </c>
      <c r="E149" s="46">
        <f t="shared" si="13"/>
        <v>34664.6</v>
      </c>
      <c r="F149" s="46"/>
    </row>
    <row r="150" spans="2:6" x14ac:dyDescent="0.25">
      <c r="B150" s="67">
        <v>0.125</v>
      </c>
      <c r="C150" s="31">
        <v>-3.8879999999999999</v>
      </c>
      <c r="D150" s="46">
        <v>24.54</v>
      </c>
      <c r="E150" s="46"/>
      <c r="F150" s="46">
        <f>C150*D150*1000</f>
        <v>-95411.51999999999</v>
      </c>
    </row>
    <row r="151" spans="2:6" x14ac:dyDescent="0.25">
      <c r="B151" s="67">
        <v>0.16666666666666699</v>
      </c>
      <c r="C151" s="31">
        <v>-5.8940000000000001</v>
      </c>
      <c r="D151" s="46">
        <v>25.31</v>
      </c>
      <c r="E151" s="46"/>
      <c r="F151" s="46">
        <f t="shared" ref="F151:F157" si="14">C151*D151*1000</f>
        <v>-149177.14000000001</v>
      </c>
    </row>
    <row r="152" spans="2:6" x14ac:dyDescent="0.25">
      <c r="B152" s="67">
        <v>0.20833333333333301</v>
      </c>
      <c r="C152" s="31">
        <v>-5.4770000000000003</v>
      </c>
      <c r="D152" s="46">
        <v>27.75</v>
      </c>
      <c r="E152" s="46"/>
      <c r="F152" s="46">
        <f t="shared" si="14"/>
        <v>-151986.75</v>
      </c>
    </row>
    <row r="153" spans="2:6" x14ac:dyDescent="0.25">
      <c r="B153" s="67">
        <v>0.25</v>
      </c>
      <c r="C153" s="31">
        <v>-5.8929999999999998</v>
      </c>
      <c r="D153" s="46">
        <v>37.520000000000003</v>
      </c>
      <c r="E153" s="46"/>
      <c r="F153" s="46">
        <f t="shared" si="14"/>
        <v>-221105.36000000002</v>
      </c>
    </row>
    <row r="154" spans="2:6" x14ac:dyDescent="0.25">
      <c r="B154" s="67">
        <v>0.29166666666666702</v>
      </c>
      <c r="C154" s="31">
        <v>-5.4539999999999997</v>
      </c>
      <c r="D154" s="46">
        <v>44.51</v>
      </c>
      <c r="E154" s="46"/>
      <c r="F154" s="46">
        <f t="shared" si="14"/>
        <v>-242757.53999999998</v>
      </c>
    </row>
    <row r="155" spans="2:6" x14ac:dyDescent="0.25">
      <c r="B155" s="67">
        <v>0.33333333333333398</v>
      </c>
      <c r="C155" s="31">
        <v>-4.9960000000000004</v>
      </c>
      <c r="D155" s="46">
        <v>44.99</v>
      </c>
      <c r="E155" s="46"/>
      <c r="F155" s="46">
        <f t="shared" si="14"/>
        <v>-224770.04000000004</v>
      </c>
    </row>
    <row r="156" spans="2:6" x14ac:dyDescent="0.25">
      <c r="B156" s="67">
        <v>0.375</v>
      </c>
      <c r="C156" s="31">
        <v>-2.036</v>
      </c>
      <c r="D156" s="46">
        <v>43.97</v>
      </c>
      <c r="E156" s="46"/>
      <c r="F156" s="46">
        <f t="shared" si="14"/>
        <v>-89522.92</v>
      </c>
    </row>
    <row r="157" spans="2:6" x14ac:dyDescent="0.25">
      <c r="B157" s="67">
        <v>0.41666666666666702</v>
      </c>
      <c r="C157" s="31">
        <v>-1.319</v>
      </c>
      <c r="D157" s="46">
        <v>41.38</v>
      </c>
      <c r="E157" s="46"/>
      <c r="F157" s="46">
        <f t="shared" si="14"/>
        <v>-54580.22</v>
      </c>
    </row>
    <row r="158" spans="2:6" x14ac:dyDescent="0.25">
      <c r="B158" s="67">
        <v>0.45833333333333398</v>
      </c>
      <c r="C158" s="31">
        <v>0.32100000000000001</v>
      </c>
      <c r="D158" s="46">
        <v>40.46</v>
      </c>
      <c r="E158" s="46">
        <f>C158*D158*1000</f>
        <v>12987.66</v>
      </c>
      <c r="F158" s="46"/>
    </row>
    <row r="159" spans="2:6" x14ac:dyDescent="0.25">
      <c r="B159" s="67">
        <v>0.5</v>
      </c>
      <c r="C159" s="31">
        <v>0.50800000000000001</v>
      </c>
      <c r="D159" s="46">
        <v>38.85</v>
      </c>
      <c r="E159" s="46">
        <f t="shared" ref="E159:E160" si="15">C159*D159*1000</f>
        <v>19735.800000000003</v>
      </c>
      <c r="F159" s="46"/>
    </row>
    <row r="160" spans="2:6" x14ac:dyDescent="0.25">
      <c r="B160" s="67">
        <v>0.54166666666666696</v>
      </c>
      <c r="C160" s="31">
        <v>1.1200000000000001</v>
      </c>
      <c r="D160" s="46">
        <v>36.32</v>
      </c>
      <c r="E160" s="46">
        <f t="shared" si="15"/>
        <v>40678.400000000001</v>
      </c>
      <c r="F160" s="46"/>
    </row>
    <row r="161" spans="2:6" x14ac:dyDescent="0.25">
      <c r="B161" s="67">
        <v>0.58333333333333404</v>
      </c>
      <c r="C161" s="31">
        <v>0.32800000000000001</v>
      </c>
      <c r="D161" s="46">
        <v>36.19</v>
      </c>
      <c r="E161" s="46">
        <f>C161*D161*1000</f>
        <v>11870.32</v>
      </c>
      <c r="F161" s="46"/>
    </row>
    <row r="162" spans="2:6" x14ac:dyDescent="0.25">
      <c r="B162" s="67">
        <v>0.625</v>
      </c>
      <c r="C162" s="31">
        <v>-6.2E-2</v>
      </c>
      <c r="D162" s="46">
        <v>38.01</v>
      </c>
      <c r="E162" s="46"/>
      <c r="F162" s="46">
        <f>C162*D162*1000</f>
        <v>-2356.62</v>
      </c>
    </row>
    <row r="163" spans="2:6" x14ac:dyDescent="0.25">
      <c r="B163" s="67">
        <v>0.66666666666666696</v>
      </c>
      <c r="C163" s="31">
        <v>-1.7010000000000001</v>
      </c>
      <c r="D163" s="46">
        <v>39</v>
      </c>
      <c r="E163" s="46"/>
      <c r="F163" s="46">
        <f t="shared" ref="F163:F170" si="16">C163*D163*1000</f>
        <v>-66339</v>
      </c>
    </row>
    <row r="164" spans="2:6" x14ac:dyDescent="0.25">
      <c r="B164" s="67">
        <v>0.70833333333333404</v>
      </c>
      <c r="C164" s="31">
        <v>-3.3639999999999999</v>
      </c>
      <c r="D164" s="46">
        <v>43.45</v>
      </c>
      <c r="E164" s="46"/>
      <c r="F164" s="46">
        <f t="shared" si="16"/>
        <v>-146165.79999999999</v>
      </c>
    </row>
    <row r="165" spans="2:6" x14ac:dyDescent="0.25">
      <c r="B165" s="67">
        <v>0.750000000000001</v>
      </c>
      <c r="C165" s="31">
        <v>-5.0620000000000003</v>
      </c>
      <c r="D165" s="46">
        <v>48.28</v>
      </c>
      <c r="E165" s="46"/>
      <c r="F165" s="46">
        <f t="shared" si="16"/>
        <v>-244393.36000000004</v>
      </c>
    </row>
    <row r="166" spans="2:6" x14ac:dyDescent="0.25">
      <c r="B166" s="67">
        <v>0.79166666666666696</v>
      </c>
      <c r="C166" s="31">
        <v>-6.6210000000000004</v>
      </c>
      <c r="D166" s="46">
        <v>56.53</v>
      </c>
      <c r="E166" s="46"/>
      <c r="F166" s="46">
        <f t="shared" si="16"/>
        <v>-374285.13000000006</v>
      </c>
    </row>
    <row r="167" spans="2:6" x14ac:dyDescent="0.25">
      <c r="B167" s="67">
        <v>0.83333333333333404</v>
      </c>
      <c r="C167" s="31">
        <v>-5.7069999999999999</v>
      </c>
      <c r="D167" s="46">
        <v>49.41</v>
      </c>
      <c r="E167" s="46"/>
      <c r="F167" s="46">
        <f t="shared" si="16"/>
        <v>-281982.87</v>
      </c>
    </row>
    <row r="168" spans="2:6" x14ac:dyDescent="0.25">
      <c r="B168" s="67">
        <v>0.875000000000001</v>
      </c>
      <c r="C168" s="31">
        <v>-3.9489999999999998</v>
      </c>
      <c r="D168" s="46">
        <v>43.68</v>
      </c>
      <c r="E168" s="46"/>
      <c r="F168" s="46">
        <f t="shared" si="16"/>
        <v>-172492.31999999998</v>
      </c>
    </row>
    <row r="169" spans="2:6" x14ac:dyDescent="0.25">
      <c r="B169" s="67">
        <v>0.91666666666666696</v>
      </c>
      <c r="C169" s="31">
        <v>-2.5840000000000001</v>
      </c>
      <c r="D169" s="46">
        <v>39.99</v>
      </c>
      <c r="E169" s="46"/>
      <c r="F169" s="46">
        <f t="shared" si="16"/>
        <v>-103334.16000000002</v>
      </c>
    </row>
    <row r="170" spans="2:6" x14ac:dyDescent="0.25">
      <c r="B170" s="67">
        <v>0.95833333333333404</v>
      </c>
      <c r="C170" s="31">
        <v>-0.32600000000000001</v>
      </c>
      <c r="D170" s="46">
        <v>32.090000000000003</v>
      </c>
      <c r="E170" s="46"/>
      <c r="F170" s="46">
        <f t="shared" si="16"/>
        <v>-10461.340000000002</v>
      </c>
    </row>
    <row r="171" spans="2:6" x14ac:dyDescent="0.25">
      <c r="B171" s="31"/>
      <c r="C171" s="31"/>
      <c r="D171" s="31"/>
      <c r="E171" s="31"/>
      <c r="F171" s="31"/>
    </row>
    <row r="172" spans="2:6" x14ac:dyDescent="0.25">
      <c r="B172" s="68">
        <v>43622</v>
      </c>
      <c r="C172" s="31"/>
      <c r="D172" s="31"/>
      <c r="E172" s="31"/>
      <c r="F172" s="31"/>
    </row>
    <row r="173" spans="2:6" x14ac:dyDescent="0.25">
      <c r="B173" s="67">
        <v>0</v>
      </c>
      <c r="C173" s="31">
        <v>-1.1599999999999999</v>
      </c>
      <c r="D173" s="46">
        <v>28.5</v>
      </c>
      <c r="E173" s="31"/>
      <c r="F173" s="46">
        <f>C173*D173*1000</f>
        <v>-33059.999999999993</v>
      </c>
    </row>
    <row r="174" spans="2:6" x14ac:dyDescent="0.25">
      <c r="B174" s="67">
        <v>4.1666666666666699E-2</v>
      </c>
      <c r="C174" s="31">
        <v>-0.53200000000000003</v>
      </c>
      <c r="D174" s="46">
        <v>26.5</v>
      </c>
      <c r="E174" s="31"/>
      <c r="F174" s="46">
        <f>C174*D174*1000</f>
        <v>-14098</v>
      </c>
    </row>
    <row r="175" spans="2:6" x14ac:dyDescent="0.25">
      <c r="B175" s="67">
        <v>8.3333333333333398E-2</v>
      </c>
      <c r="C175" s="31">
        <v>0.40899999999999997</v>
      </c>
      <c r="D175" s="46">
        <v>24.64</v>
      </c>
      <c r="E175" s="46">
        <f>C175*D175*1000</f>
        <v>10077.76</v>
      </c>
      <c r="F175" s="31"/>
    </row>
    <row r="176" spans="2:6" x14ac:dyDescent="0.25">
      <c r="B176" s="67">
        <v>0.125</v>
      </c>
      <c r="C176" s="31">
        <v>-1.331</v>
      </c>
      <c r="D176" s="46">
        <v>24.03</v>
      </c>
      <c r="E176" s="31"/>
      <c r="F176" s="46">
        <f>C176*D176*1000</f>
        <v>-31983.93</v>
      </c>
    </row>
    <row r="177" spans="2:6" x14ac:dyDescent="0.25">
      <c r="B177" s="67">
        <v>0.16666666666666699</v>
      </c>
      <c r="C177" s="31">
        <v>-1.726</v>
      </c>
      <c r="D177" s="46">
        <v>24.06</v>
      </c>
      <c r="E177" s="31"/>
      <c r="F177" s="46">
        <f t="shared" ref="F177:F196" si="17">C177*D177*1000</f>
        <v>-41527.56</v>
      </c>
    </row>
    <row r="178" spans="2:6" x14ac:dyDescent="0.25">
      <c r="B178" s="67">
        <v>0.20833333333333301</v>
      </c>
      <c r="C178" s="31">
        <v>-1.992</v>
      </c>
      <c r="D178" s="46">
        <v>27.54</v>
      </c>
      <c r="E178" s="31"/>
      <c r="F178" s="46">
        <f t="shared" si="17"/>
        <v>-54859.68</v>
      </c>
    </row>
    <row r="179" spans="2:6" x14ac:dyDescent="0.25">
      <c r="B179" s="67">
        <v>0.25</v>
      </c>
      <c r="C179" s="31">
        <v>-4.1619999999999999</v>
      </c>
      <c r="D179" s="46">
        <v>32.159999999999997</v>
      </c>
      <c r="E179" s="31"/>
      <c r="F179" s="46">
        <f t="shared" si="17"/>
        <v>-133849.91999999998</v>
      </c>
    </row>
    <row r="180" spans="2:6" x14ac:dyDescent="0.25">
      <c r="B180" s="67">
        <v>0.29166666666666702</v>
      </c>
      <c r="C180" s="31">
        <v>-5.85</v>
      </c>
      <c r="D180" s="46">
        <v>40.729999999999997</v>
      </c>
      <c r="E180" s="31"/>
      <c r="F180" s="46">
        <f t="shared" si="17"/>
        <v>-238270.49999999997</v>
      </c>
    </row>
    <row r="181" spans="2:6" x14ac:dyDescent="0.25">
      <c r="B181" s="67">
        <v>0.33333333333333398</v>
      </c>
      <c r="C181" s="31">
        <v>-5.3810000000000002</v>
      </c>
      <c r="D181" s="46">
        <v>42.91</v>
      </c>
      <c r="E181" s="31"/>
      <c r="F181" s="46">
        <f t="shared" si="17"/>
        <v>-230898.71</v>
      </c>
    </row>
    <row r="182" spans="2:6" x14ac:dyDescent="0.25">
      <c r="B182" s="67">
        <v>0.375</v>
      </c>
      <c r="C182" s="31">
        <v>-5.3579999999999997</v>
      </c>
      <c r="D182" s="46">
        <v>39.93</v>
      </c>
      <c r="E182" s="31"/>
      <c r="F182" s="46">
        <f t="shared" si="17"/>
        <v>-213944.93999999997</v>
      </c>
    </row>
    <row r="183" spans="2:6" x14ac:dyDescent="0.25">
      <c r="B183" s="67">
        <v>0.41666666666666702</v>
      </c>
      <c r="C183" s="31">
        <v>-3.0649999999999999</v>
      </c>
      <c r="D183" s="46">
        <v>43.11</v>
      </c>
      <c r="E183" s="31"/>
      <c r="F183" s="46">
        <f t="shared" si="17"/>
        <v>-132132.15</v>
      </c>
    </row>
    <row r="184" spans="2:6" x14ac:dyDescent="0.25">
      <c r="B184" s="67">
        <v>0.45833333333333398</v>
      </c>
      <c r="C184" s="31">
        <v>-1.3089999999999999</v>
      </c>
      <c r="D184" s="46">
        <v>33.619999999999997</v>
      </c>
      <c r="E184" s="31"/>
      <c r="F184" s="46">
        <f t="shared" si="17"/>
        <v>-44008.579999999994</v>
      </c>
    </row>
    <row r="185" spans="2:6" x14ac:dyDescent="0.25">
      <c r="B185" s="67">
        <v>0.5</v>
      </c>
      <c r="C185" s="31">
        <v>-0.34399999999999997</v>
      </c>
      <c r="D185" s="46">
        <v>32.31</v>
      </c>
      <c r="E185" s="31"/>
      <c r="F185" s="46">
        <f t="shared" si="17"/>
        <v>-11114.64</v>
      </c>
    </row>
    <row r="186" spans="2:6" x14ac:dyDescent="0.25">
      <c r="B186" s="67">
        <v>0.54166666666666696</v>
      </c>
      <c r="C186" s="31">
        <v>-1.5960000000000001</v>
      </c>
      <c r="D186" s="46">
        <v>32</v>
      </c>
      <c r="E186" s="31"/>
      <c r="F186" s="46">
        <f t="shared" si="17"/>
        <v>-51072</v>
      </c>
    </row>
    <row r="187" spans="2:6" x14ac:dyDescent="0.25">
      <c r="B187" s="67">
        <v>0.58333333333333404</v>
      </c>
      <c r="C187" s="31">
        <v>-0.69299999999999995</v>
      </c>
      <c r="D187" s="46">
        <v>32</v>
      </c>
      <c r="E187" s="31"/>
      <c r="F187" s="46">
        <f t="shared" si="17"/>
        <v>-22176</v>
      </c>
    </row>
    <row r="188" spans="2:6" x14ac:dyDescent="0.25">
      <c r="B188" s="67">
        <v>0.625</v>
      </c>
      <c r="C188" s="31">
        <v>-1.1519999999999999</v>
      </c>
      <c r="D188" s="46">
        <v>32.53</v>
      </c>
      <c r="E188" s="31"/>
      <c r="F188" s="46">
        <f t="shared" si="17"/>
        <v>-37474.559999999998</v>
      </c>
    </row>
    <row r="189" spans="2:6" x14ac:dyDescent="0.25">
      <c r="B189" s="67">
        <v>0.66666666666666696</v>
      </c>
      <c r="C189" s="31">
        <v>-3.4380000000000002</v>
      </c>
      <c r="D189" s="46">
        <v>33.58</v>
      </c>
      <c r="E189" s="31"/>
      <c r="F189" s="46">
        <f t="shared" si="17"/>
        <v>-115448.04000000001</v>
      </c>
    </row>
    <row r="190" spans="2:6" x14ac:dyDescent="0.25">
      <c r="B190" s="67">
        <v>0.70833333333333404</v>
      </c>
      <c r="C190" s="31">
        <v>-3.87</v>
      </c>
      <c r="D190" s="46">
        <v>35.76</v>
      </c>
      <c r="E190" s="31"/>
      <c r="F190" s="46">
        <f t="shared" si="17"/>
        <v>-138391.20000000001</v>
      </c>
    </row>
    <row r="191" spans="2:6" x14ac:dyDescent="0.25">
      <c r="B191" s="67">
        <v>0.750000000000001</v>
      </c>
      <c r="C191" s="31">
        <v>-5.6379999999999999</v>
      </c>
      <c r="D191" s="46">
        <v>42.98</v>
      </c>
      <c r="E191" s="31"/>
      <c r="F191" s="46">
        <f t="shared" si="17"/>
        <v>-242321.24</v>
      </c>
    </row>
    <row r="192" spans="2:6" x14ac:dyDescent="0.25">
      <c r="B192" s="67">
        <v>0.79166666666666696</v>
      </c>
      <c r="C192" s="31">
        <v>-5.4420000000000002</v>
      </c>
      <c r="D192" s="46">
        <v>52.04</v>
      </c>
      <c r="E192" s="31"/>
      <c r="F192" s="46">
        <f t="shared" si="17"/>
        <v>-283201.68</v>
      </c>
    </row>
    <row r="193" spans="2:6" x14ac:dyDescent="0.25">
      <c r="B193" s="67">
        <v>0.83333333333333404</v>
      </c>
      <c r="C193" s="31">
        <v>-6.5279999999999996</v>
      </c>
      <c r="D193" s="46">
        <v>59.09</v>
      </c>
      <c r="E193" s="31"/>
      <c r="F193" s="46">
        <f t="shared" si="17"/>
        <v>-385739.51999999996</v>
      </c>
    </row>
    <row r="194" spans="2:6" x14ac:dyDescent="0.25">
      <c r="B194" s="67">
        <v>0.875000000000001</v>
      </c>
      <c r="C194" s="31">
        <v>-6.98</v>
      </c>
      <c r="D194" s="46">
        <v>55.3</v>
      </c>
      <c r="E194" s="31"/>
      <c r="F194" s="46">
        <f t="shared" si="17"/>
        <v>-385994</v>
      </c>
    </row>
    <row r="195" spans="2:6" x14ac:dyDescent="0.25">
      <c r="B195" s="67">
        <v>0.91666666666666696</v>
      </c>
      <c r="C195" s="31">
        <v>-7.782</v>
      </c>
      <c r="D195" s="46">
        <v>47.73</v>
      </c>
      <c r="E195" s="31"/>
      <c r="F195" s="46">
        <f t="shared" si="17"/>
        <v>-371434.86</v>
      </c>
    </row>
    <row r="196" spans="2:6" x14ac:dyDescent="0.25">
      <c r="B196" s="67">
        <v>0.95833333333333404</v>
      </c>
      <c r="C196" s="31">
        <v>-7.6760000000000002</v>
      </c>
      <c r="D196" s="46">
        <v>41.47</v>
      </c>
      <c r="E196" s="31"/>
      <c r="F196" s="46">
        <f t="shared" si="17"/>
        <v>-318323.71999999997</v>
      </c>
    </row>
    <row r="197" spans="2:6" x14ac:dyDescent="0.25">
      <c r="C197" s="21" t="s">
        <v>27</v>
      </c>
      <c r="D197" t="s">
        <v>0</v>
      </c>
      <c r="E197" s="23" t="s">
        <v>25</v>
      </c>
      <c r="F197" s="23" t="s">
        <v>46</v>
      </c>
    </row>
    <row r="198" spans="2:6" ht="24" customHeight="1" x14ac:dyDescent="0.25">
      <c r="C198">
        <f>SUM(C121:C197)</f>
        <v>-197.08599999999996</v>
      </c>
      <c r="E198" s="4">
        <f>SUM(E121:E197)</f>
        <v>300460.47000000009</v>
      </c>
      <c r="F198" s="4">
        <f>SUM(F121:F197)</f>
        <v>-9275301.089999998</v>
      </c>
    </row>
    <row r="200" spans="2:6" x14ac:dyDescent="0.25">
      <c r="E200" s="3" t="s">
        <v>3</v>
      </c>
      <c r="F200" s="4">
        <f>F198</f>
        <v>-9275301.089999998</v>
      </c>
    </row>
    <row r="201" spans="2:6" x14ac:dyDescent="0.25">
      <c r="C201" s="3" t="s">
        <v>40</v>
      </c>
      <c r="D201" s="11">
        <f>F202/C198/1000</f>
        <v>45.537687202541022</v>
      </c>
      <c r="E201" s="3" t="s">
        <v>7</v>
      </c>
      <c r="F201" s="4">
        <f>E198</f>
        <v>300460.47000000009</v>
      </c>
    </row>
    <row r="202" spans="2:6" x14ac:dyDescent="0.25">
      <c r="C202" s="3" t="s">
        <v>41</v>
      </c>
      <c r="E202" s="3" t="s">
        <v>8</v>
      </c>
      <c r="F202" s="4">
        <f>SUM(F200:F201)</f>
        <v>-8974840.6199999973</v>
      </c>
    </row>
    <row r="204" spans="2:6" x14ac:dyDescent="0.25">
      <c r="B204" t="s">
        <v>29</v>
      </c>
    </row>
    <row r="205" spans="2:6" x14ac:dyDescent="0.25">
      <c r="B205" t="s">
        <v>28</v>
      </c>
    </row>
    <row r="207" spans="2:6" x14ac:dyDescent="0.25">
      <c r="B207" t="s">
        <v>30</v>
      </c>
    </row>
  </sheetData>
  <phoneticPr fontId="7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292C-5E6F-496C-9AB5-94917804ADED}">
  <dimension ref="A43:R187"/>
  <sheetViews>
    <sheetView showGridLines="0" tabSelected="1" zoomScale="73" zoomScaleNormal="73" workbookViewId="0">
      <selection activeCell="H112" sqref="H112"/>
    </sheetView>
  </sheetViews>
  <sheetFormatPr baseColWidth="10" defaultRowHeight="15" x14ac:dyDescent="0.25"/>
  <cols>
    <col min="1" max="1" width="1.42578125" customWidth="1"/>
    <col min="2" max="2" width="12.7109375" customWidth="1"/>
    <col min="3" max="6" width="20.7109375" customWidth="1"/>
    <col min="7" max="7" width="5.7109375" customWidth="1"/>
    <col min="8" max="8" width="12.7109375" customWidth="1"/>
    <col min="9" max="12" width="20.7109375" customWidth="1"/>
    <col min="13" max="13" width="5.7109375" customWidth="1"/>
    <col min="14" max="14" width="12.5703125" customWidth="1"/>
    <col min="15" max="18" width="20.7109375" customWidth="1"/>
  </cols>
  <sheetData>
    <row r="43" ht="21.75" customHeight="1" x14ac:dyDescent="0.25"/>
    <row r="44" ht="21.75" customHeight="1" x14ac:dyDescent="0.25"/>
    <row r="62" spans="2:6" x14ac:dyDescent="0.25">
      <c r="B62" t="s">
        <v>15</v>
      </c>
      <c r="D62" t="s">
        <v>17</v>
      </c>
      <c r="F62" t="s">
        <v>16</v>
      </c>
    </row>
    <row r="65" spans="2:18" x14ac:dyDescent="0.25">
      <c r="B65" s="56">
        <v>43623</v>
      </c>
      <c r="C65" s="27" t="s">
        <v>2</v>
      </c>
      <c r="D65" s="27" t="s">
        <v>1</v>
      </c>
      <c r="E65" s="28" t="s">
        <v>4</v>
      </c>
      <c r="F65" s="29" t="s">
        <v>3</v>
      </c>
      <c r="H65" s="56">
        <v>43624</v>
      </c>
      <c r="I65" s="27" t="s">
        <v>6</v>
      </c>
      <c r="J65" s="28" t="s">
        <v>1</v>
      </c>
      <c r="K65" s="27" t="s">
        <v>4</v>
      </c>
      <c r="L65" s="45" t="s">
        <v>5</v>
      </c>
      <c r="N65" s="56">
        <v>43625</v>
      </c>
      <c r="O65" s="28" t="s">
        <v>2</v>
      </c>
      <c r="P65" s="28" t="s">
        <v>1</v>
      </c>
      <c r="Q65" s="51" t="s">
        <v>4</v>
      </c>
      <c r="R65" s="52" t="s">
        <v>3</v>
      </c>
    </row>
    <row r="66" spans="2:18" x14ac:dyDescent="0.25">
      <c r="B66" s="30">
        <v>0</v>
      </c>
      <c r="C66" s="31">
        <v>2.5230000000000001</v>
      </c>
      <c r="D66" s="32">
        <v>25.62</v>
      </c>
      <c r="E66" s="32">
        <f>C66*D66*1000</f>
        <v>64639.260000000009</v>
      </c>
      <c r="F66" s="33"/>
      <c r="G66" s="8"/>
      <c r="H66" s="30">
        <v>0</v>
      </c>
      <c r="I66" s="31">
        <v>3.1</v>
      </c>
      <c r="J66" s="46">
        <v>-0.05</v>
      </c>
      <c r="K66" s="46"/>
      <c r="L66" s="33">
        <f t="shared" ref="L66:L84" si="0">I66*J66*1000</f>
        <v>-155.00000000000003</v>
      </c>
      <c r="N66" s="30">
        <v>0</v>
      </c>
      <c r="O66" s="31">
        <v>2.5230000000000001</v>
      </c>
      <c r="P66" s="46">
        <v>25.62</v>
      </c>
      <c r="Q66" s="46">
        <f>O66*P66*1000</f>
        <v>64639.260000000009</v>
      </c>
      <c r="R66" s="33"/>
    </row>
    <row r="67" spans="2:18" x14ac:dyDescent="0.25">
      <c r="B67" s="30">
        <v>4.1666666666666699E-2</v>
      </c>
      <c r="C67" s="31">
        <v>3.198</v>
      </c>
      <c r="D67" s="32">
        <v>14.24</v>
      </c>
      <c r="E67" s="32">
        <f t="shared" ref="E67:E81" si="1">C67*D67*1000</f>
        <v>45539.520000000004</v>
      </c>
      <c r="F67" s="33"/>
      <c r="G67" s="8"/>
      <c r="H67" s="30">
        <v>4.1666666666666699E-2</v>
      </c>
      <c r="I67" s="31">
        <v>4.516</v>
      </c>
      <c r="J67" s="46">
        <v>-19.95</v>
      </c>
      <c r="K67" s="46"/>
      <c r="L67" s="33">
        <f t="shared" si="0"/>
        <v>-90094.2</v>
      </c>
      <c r="N67" s="30">
        <v>4.1666666666666699E-2</v>
      </c>
      <c r="O67" s="31">
        <v>3.198</v>
      </c>
      <c r="P67" s="46">
        <v>14.24</v>
      </c>
      <c r="Q67" s="46">
        <f>O67*P67*1000</f>
        <v>45539.520000000004</v>
      </c>
      <c r="R67" s="33"/>
    </row>
    <row r="68" spans="2:18" x14ac:dyDescent="0.25">
      <c r="B68" s="30">
        <v>8.3333333333333398E-2</v>
      </c>
      <c r="C68" s="31">
        <v>2.5960000000000001</v>
      </c>
      <c r="D68" s="32">
        <v>12</v>
      </c>
      <c r="E68" s="32">
        <f t="shared" si="1"/>
        <v>31152</v>
      </c>
      <c r="F68" s="33"/>
      <c r="G68" s="8"/>
      <c r="H68" s="30">
        <v>8.3333333333333398E-2</v>
      </c>
      <c r="I68" s="31">
        <v>5.6769999999999996</v>
      </c>
      <c r="J68" s="46">
        <v>-39.950000000000003</v>
      </c>
      <c r="K68" s="46"/>
      <c r="L68" s="33">
        <f t="shared" si="0"/>
        <v>-226796.15000000002</v>
      </c>
      <c r="N68" s="30">
        <v>8.3333333333333398E-2</v>
      </c>
      <c r="O68" s="31">
        <v>2.5960000000000001</v>
      </c>
      <c r="P68" s="46">
        <v>12</v>
      </c>
      <c r="Q68" s="46">
        <f>O68*P68*1000</f>
        <v>31152</v>
      </c>
      <c r="R68" s="33"/>
    </row>
    <row r="69" spans="2:18" x14ac:dyDescent="0.25">
      <c r="B69" s="30">
        <v>0.125</v>
      </c>
      <c r="C69" s="31">
        <v>1.3779999999999999</v>
      </c>
      <c r="D69" s="32">
        <v>9.16</v>
      </c>
      <c r="E69" s="32">
        <f t="shared" si="1"/>
        <v>12622.48</v>
      </c>
      <c r="F69" s="33"/>
      <c r="G69" s="8"/>
      <c r="H69" s="30">
        <v>0.125</v>
      </c>
      <c r="I69" s="31">
        <v>4.0529999999999999</v>
      </c>
      <c r="J69" s="46">
        <v>-40</v>
      </c>
      <c r="K69" s="46"/>
      <c r="L69" s="33">
        <f t="shared" si="0"/>
        <v>-162120</v>
      </c>
      <c r="N69" s="30">
        <v>0.125</v>
      </c>
      <c r="O69" s="31">
        <v>1.3779999999999999</v>
      </c>
      <c r="P69" s="46">
        <v>9.16</v>
      </c>
      <c r="Q69" s="46">
        <f>O69*P69*1000</f>
        <v>12622.48</v>
      </c>
      <c r="R69" s="33"/>
    </row>
    <row r="70" spans="2:18" x14ac:dyDescent="0.25">
      <c r="B70" s="30">
        <v>0.16666666666666699</v>
      </c>
      <c r="C70" s="31">
        <v>-2.1999999999999999E-2</v>
      </c>
      <c r="D70" s="32">
        <v>10.98</v>
      </c>
      <c r="E70" s="32" t="s">
        <v>0</v>
      </c>
      <c r="F70" s="33">
        <f>C70*D70*1000</f>
        <v>-241.56</v>
      </c>
      <c r="G70" s="8"/>
      <c r="H70" s="30">
        <v>0.16666666666666699</v>
      </c>
      <c r="I70" s="31">
        <v>3.4950000000000001</v>
      </c>
      <c r="J70" s="46">
        <v>-44.93</v>
      </c>
      <c r="K70" s="46"/>
      <c r="L70" s="33">
        <f t="shared" si="0"/>
        <v>-157030.35</v>
      </c>
      <c r="N70" s="30">
        <v>0.16666666666666699</v>
      </c>
      <c r="O70" s="31">
        <v>2.1999999999999999E-2</v>
      </c>
      <c r="P70" s="46">
        <v>10.98</v>
      </c>
      <c r="Q70" s="46">
        <f>O70*P70*1000</f>
        <v>241.56</v>
      </c>
      <c r="R70" s="33"/>
    </row>
    <row r="71" spans="2:18" x14ac:dyDescent="0.25">
      <c r="B71" s="30">
        <v>0.20833333333333301</v>
      </c>
      <c r="C71" s="31">
        <v>-1.284</v>
      </c>
      <c r="D71" s="32">
        <v>10.72</v>
      </c>
      <c r="E71" s="32" t="s">
        <v>0</v>
      </c>
      <c r="F71" s="33">
        <f>C71*D71*1000</f>
        <v>-13764.480000000001</v>
      </c>
      <c r="G71" s="8"/>
      <c r="H71" s="30">
        <v>0.20833333333333301</v>
      </c>
      <c r="I71" s="31">
        <v>3.8980000000000001</v>
      </c>
      <c r="J71" s="46">
        <v>-54.78</v>
      </c>
      <c r="K71" s="46"/>
      <c r="L71" s="33">
        <f t="shared" si="0"/>
        <v>-213532.44</v>
      </c>
      <c r="N71" s="30">
        <v>0.20833333333333301</v>
      </c>
      <c r="O71" s="31">
        <v>-1.284</v>
      </c>
      <c r="P71" s="46">
        <v>10.72</v>
      </c>
      <c r="Q71" s="46"/>
      <c r="R71" s="33">
        <f>O71*P71*1000</f>
        <v>-13764.480000000001</v>
      </c>
    </row>
    <row r="72" spans="2:18" x14ac:dyDescent="0.25">
      <c r="B72" s="30">
        <v>0.25</v>
      </c>
      <c r="C72" s="31">
        <v>-1.1120000000000001</v>
      </c>
      <c r="D72" s="32">
        <v>14.81</v>
      </c>
      <c r="E72" s="32" t="s">
        <v>0</v>
      </c>
      <c r="F72" s="33">
        <f>C72*D72*1000</f>
        <v>-16468.72</v>
      </c>
      <c r="G72" s="8"/>
      <c r="H72" s="30">
        <v>0.25</v>
      </c>
      <c r="I72" s="31">
        <v>4.8849999999999998</v>
      </c>
      <c r="J72" s="46">
        <v>-59.95</v>
      </c>
      <c r="K72" s="46"/>
      <c r="L72" s="33">
        <f t="shared" si="0"/>
        <v>-292855.75</v>
      </c>
      <c r="N72" s="30">
        <v>0.25</v>
      </c>
      <c r="O72" s="31">
        <v>-1.1120000000000001</v>
      </c>
      <c r="P72" s="46">
        <v>14.81</v>
      </c>
      <c r="Q72" s="46" t="s">
        <v>0</v>
      </c>
      <c r="R72" s="33">
        <f>O72*P72*1000</f>
        <v>-16468.72</v>
      </c>
    </row>
    <row r="73" spans="2:18" x14ac:dyDescent="0.25">
      <c r="B73" s="30">
        <v>0.29166666666666702</v>
      </c>
      <c r="C73" s="31">
        <v>0.20300000000000001</v>
      </c>
      <c r="D73" s="32">
        <v>13.38</v>
      </c>
      <c r="E73" s="32">
        <f t="shared" si="1"/>
        <v>2716.1400000000003</v>
      </c>
      <c r="F73" s="33"/>
      <c r="G73" s="8"/>
      <c r="H73" s="30">
        <v>0.29166666666666702</v>
      </c>
      <c r="I73" s="31">
        <v>6.1390000000000002</v>
      </c>
      <c r="J73" s="46">
        <v>-60</v>
      </c>
      <c r="K73" s="46"/>
      <c r="L73" s="33">
        <f t="shared" si="0"/>
        <v>-368340.00000000006</v>
      </c>
      <c r="N73" s="30">
        <v>0.29166666666666702</v>
      </c>
      <c r="O73" s="31">
        <v>0.20300000000000001</v>
      </c>
      <c r="P73" s="46">
        <v>13.38</v>
      </c>
      <c r="Q73" s="46">
        <f t="shared" ref="Q73:Q81" si="2">O73*P73*1000</f>
        <v>2716.1400000000003</v>
      </c>
      <c r="R73" s="33"/>
    </row>
    <row r="74" spans="2:18" x14ac:dyDescent="0.25">
      <c r="B74" s="30">
        <v>0.33333333333333398</v>
      </c>
      <c r="C74" s="31">
        <v>2.234</v>
      </c>
      <c r="D74" s="32">
        <v>15.53</v>
      </c>
      <c r="E74" s="32">
        <f t="shared" si="1"/>
        <v>34694.020000000004</v>
      </c>
      <c r="F74" s="33"/>
      <c r="G74" s="8"/>
      <c r="H74" s="30">
        <v>0.33333333333333398</v>
      </c>
      <c r="I74" s="31">
        <v>8.1479999999999997</v>
      </c>
      <c r="J74" s="46">
        <v>-60.7</v>
      </c>
      <c r="K74" s="46"/>
      <c r="L74" s="33">
        <f t="shared" si="0"/>
        <v>-494583.6</v>
      </c>
      <c r="N74" s="30">
        <v>0.33333333333333398</v>
      </c>
      <c r="O74" s="31">
        <v>2.234</v>
      </c>
      <c r="P74" s="46">
        <v>15.73</v>
      </c>
      <c r="Q74" s="46">
        <f t="shared" si="2"/>
        <v>35140.82</v>
      </c>
      <c r="R74" s="33"/>
    </row>
    <row r="75" spans="2:18" x14ac:dyDescent="0.25">
      <c r="B75" s="30">
        <v>0.375</v>
      </c>
      <c r="C75" s="31">
        <v>4.4000000000000004</v>
      </c>
      <c r="D75" s="32">
        <v>10.47</v>
      </c>
      <c r="E75" s="32">
        <f t="shared" si="1"/>
        <v>46068.000000000007</v>
      </c>
      <c r="F75" s="33"/>
      <c r="G75" s="8"/>
      <c r="H75" s="30">
        <v>0.375</v>
      </c>
      <c r="I75" s="31">
        <v>8.2639999999999993</v>
      </c>
      <c r="J75" s="46">
        <v>-65.06</v>
      </c>
      <c r="K75" s="46"/>
      <c r="L75" s="33">
        <f t="shared" si="0"/>
        <v>-537655.84</v>
      </c>
      <c r="N75" s="30">
        <v>0.375</v>
      </c>
      <c r="O75" s="31">
        <v>4.4000000000000004</v>
      </c>
      <c r="P75" s="46">
        <v>10.47</v>
      </c>
      <c r="Q75" s="46">
        <f t="shared" si="2"/>
        <v>46068.000000000007</v>
      </c>
      <c r="R75" s="33"/>
    </row>
    <row r="76" spans="2:18" x14ac:dyDescent="0.25">
      <c r="B76" s="30">
        <v>0.41666666666666702</v>
      </c>
      <c r="C76" s="31">
        <v>6.4560000000000004</v>
      </c>
      <c r="D76" s="32">
        <v>5.28</v>
      </c>
      <c r="E76" s="32">
        <f t="shared" si="1"/>
        <v>34087.680000000008</v>
      </c>
      <c r="F76" s="33"/>
      <c r="G76" s="8"/>
      <c r="H76" s="30">
        <v>0.41666666666666702</v>
      </c>
      <c r="I76" s="31">
        <v>10.212</v>
      </c>
      <c r="J76" s="46">
        <v>-68.25</v>
      </c>
      <c r="K76" s="46"/>
      <c r="L76" s="33">
        <f t="shared" si="0"/>
        <v>-696968.99999999988</v>
      </c>
      <c r="N76" s="30">
        <v>0.41666666666666702</v>
      </c>
      <c r="O76" s="31">
        <v>6.4560000000000004</v>
      </c>
      <c r="P76" s="46">
        <v>5.28</v>
      </c>
      <c r="Q76" s="46">
        <f t="shared" si="2"/>
        <v>34087.680000000008</v>
      </c>
      <c r="R76" s="33"/>
    </row>
    <row r="77" spans="2:18" x14ac:dyDescent="0.25">
      <c r="B77" s="30">
        <v>0.45833333333333398</v>
      </c>
      <c r="C77" s="31">
        <v>7.4569999999999999</v>
      </c>
      <c r="D77" s="32">
        <v>12.26</v>
      </c>
      <c r="E77" s="32">
        <f t="shared" si="1"/>
        <v>91422.82</v>
      </c>
      <c r="F77" s="33"/>
      <c r="G77" s="8"/>
      <c r="H77" s="30">
        <v>0.45833333333333398</v>
      </c>
      <c r="I77" s="31">
        <v>10.89</v>
      </c>
      <c r="J77" s="46">
        <v>-73.040000000000006</v>
      </c>
      <c r="K77" s="46"/>
      <c r="L77" s="33">
        <f t="shared" si="0"/>
        <v>-795405.60000000021</v>
      </c>
      <c r="N77" s="30">
        <v>0.45833333333333398</v>
      </c>
      <c r="O77" s="31">
        <v>7.4569999999999999</v>
      </c>
      <c r="P77" s="46">
        <v>12.26</v>
      </c>
      <c r="Q77" s="46">
        <f t="shared" si="2"/>
        <v>91422.82</v>
      </c>
      <c r="R77" s="33"/>
    </row>
    <row r="78" spans="2:18" x14ac:dyDescent="0.25">
      <c r="B78" s="30">
        <v>0.5</v>
      </c>
      <c r="C78" s="31">
        <v>8.3979999999999997</v>
      </c>
      <c r="D78" s="32">
        <v>14.96</v>
      </c>
      <c r="E78" s="32">
        <f t="shared" si="1"/>
        <v>125634.08</v>
      </c>
      <c r="F78" s="33"/>
      <c r="G78" s="8"/>
      <c r="H78" s="30">
        <v>0.5</v>
      </c>
      <c r="I78" s="31">
        <v>10.989000000000001</v>
      </c>
      <c r="J78" s="46">
        <v>-75.900000000000006</v>
      </c>
      <c r="K78" s="46"/>
      <c r="L78" s="33">
        <f t="shared" si="0"/>
        <v>-834065.10000000009</v>
      </c>
      <c r="N78" s="30">
        <v>0.5</v>
      </c>
      <c r="O78" s="31">
        <v>8.3979999999999997</v>
      </c>
      <c r="P78" s="46">
        <v>14.96</v>
      </c>
      <c r="Q78" s="46">
        <f t="shared" si="2"/>
        <v>125634.08</v>
      </c>
      <c r="R78" s="33"/>
    </row>
    <row r="79" spans="2:18" x14ac:dyDescent="0.25">
      <c r="B79" s="30">
        <v>0.54166666666666696</v>
      </c>
      <c r="C79" s="31">
        <v>6.5629999999999997</v>
      </c>
      <c r="D79" s="32">
        <v>13.58</v>
      </c>
      <c r="E79" s="32">
        <f t="shared" si="1"/>
        <v>89125.540000000008</v>
      </c>
      <c r="F79" s="33"/>
      <c r="G79" s="8"/>
      <c r="H79" s="30">
        <v>0.54166666666666696</v>
      </c>
      <c r="I79" s="31">
        <v>11.143000000000001</v>
      </c>
      <c r="J79" s="46">
        <v>-85.03</v>
      </c>
      <c r="K79" s="46"/>
      <c r="L79" s="33">
        <f t="shared" si="0"/>
        <v>-947489.29000000015</v>
      </c>
      <c r="N79" s="30">
        <v>0.54166666666666696</v>
      </c>
      <c r="O79" s="31">
        <v>6.5629999999999997</v>
      </c>
      <c r="P79" s="46">
        <v>13.58</v>
      </c>
      <c r="Q79" s="46">
        <f t="shared" si="2"/>
        <v>89125.540000000008</v>
      </c>
      <c r="R79" s="33"/>
    </row>
    <row r="80" spans="2:18" x14ac:dyDescent="0.25">
      <c r="B80" s="30">
        <v>0.58333333333333404</v>
      </c>
      <c r="C80" s="31">
        <v>3.5880000000000001</v>
      </c>
      <c r="D80" s="32">
        <v>14.93</v>
      </c>
      <c r="E80" s="32">
        <f t="shared" si="1"/>
        <v>53568.840000000004</v>
      </c>
      <c r="F80" s="33"/>
      <c r="G80" s="8"/>
      <c r="H80" s="30">
        <v>0.58333333333333404</v>
      </c>
      <c r="I80" s="31">
        <v>11.433999999999999</v>
      </c>
      <c r="J80" s="46">
        <v>-90.01</v>
      </c>
      <c r="K80" s="46"/>
      <c r="L80" s="33">
        <f t="shared" si="0"/>
        <v>-1029174.3400000001</v>
      </c>
      <c r="N80" s="30">
        <v>0.58333333333333404</v>
      </c>
      <c r="O80" s="31">
        <v>3.5880000000000001</v>
      </c>
      <c r="P80" s="46">
        <v>14.93</v>
      </c>
      <c r="Q80" s="46">
        <f t="shared" si="2"/>
        <v>53568.840000000004</v>
      </c>
      <c r="R80" s="33"/>
    </row>
    <row r="81" spans="2:18" x14ac:dyDescent="0.25">
      <c r="B81" s="30">
        <v>0.625</v>
      </c>
      <c r="C81" s="31">
        <v>1.645</v>
      </c>
      <c r="D81" s="32">
        <v>17.940000000000001</v>
      </c>
      <c r="E81" s="32">
        <f t="shared" si="1"/>
        <v>29511.300000000003</v>
      </c>
      <c r="F81" s="33"/>
      <c r="G81" s="8"/>
      <c r="H81" s="30">
        <v>0.625</v>
      </c>
      <c r="I81" s="31">
        <v>11.507999999999999</v>
      </c>
      <c r="J81" s="46">
        <v>-85.04</v>
      </c>
      <c r="K81" s="46"/>
      <c r="L81" s="33">
        <f t="shared" si="0"/>
        <v>-978640.32</v>
      </c>
      <c r="N81" s="30">
        <v>0.625</v>
      </c>
      <c r="O81" s="31">
        <v>1.645</v>
      </c>
      <c r="P81" s="46">
        <v>17.940000000000001</v>
      </c>
      <c r="Q81" s="46">
        <f t="shared" si="2"/>
        <v>29511.300000000003</v>
      </c>
      <c r="R81" s="33"/>
    </row>
    <row r="82" spans="2:18" x14ac:dyDescent="0.25">
      <c r="B82" s="30">
        <v>0.66666666666666696</v>
      </c>
      <c r="C82" s="31">
        <v>-2.4460000000000002</v>
      </c>
      <c r="D82" s="32">
        <v>24.68</v>
      </c>
      <c r="E82" s="32" t="s">
        <v>0</v>
      </c>
      <c r="F82" s="33">
        <f t="shared" ref="F82:F89" si="3">C82*D82*1000</f>
        <v>-60367.28</v>
      </c>
      <c r="G82" s="8"/>
      <c r="H82" s="30">
        <v>0.66666666666666696</v>
      </c>
      <c r="I82" s="31">
        <v>11.573</v>
      </c>
      <c r="J82" s="46">
        <v>-74.44</v>
      </c>
      <c r="K82" s="46"/>
      <c r="L82" s="33">
        <f t="shared" si="0"/>
        <v>-861494.12</v>
      </c>
      <c r="N82" s="30">
        <v>0.66666666666666696</v>
      </c>
      <c r="O82" s="31">
        <v>-2.4460000000000002</v>
      </c>
      <c r="P82" s="46">
        <v>24.68</v>
      </c>
      <c r="Q82" s="46"/>
      <c r="R82" s="33">
        <f>O82*P82*1000</f>
        <v>-60367.28</v>
      </c>
    </row>
    <row r="83" spans="2:18" x14ac:dyDescent="0.25">
      <c r="B83" s="30">
        <v>0.70833333333333404</v>
      </c>
      <c r="C83" s="31">
        <v>-5.3620000000000001</v>
      </c>
      <c r="D83" s="32">
        <v>31.9</v>
      </c>
      <c r="E83" s="32" t="s">
        <v>0</v>
      </c>
      <c r="F83" s="33">
        <f t="shared" si="3"/>
        <v>-171047.8</v>
      </c>
      <c r="G83" s="8"/>
      <c r="H83" s="30">
        <v>0.70833333333333404</v>
      </c>
      <c r="I83" s="31">
        <v>11.787000000000001</v>
      </c>
      <c r="J83" s="46">
        <v>-65.040000000000006</v>
      </c>
      <c r="K83" s="46"/>
      <c r="L83" s="33">
        <f t="shared" si="0"/>
        <v>-766626.4800000001</v>
      </c>
      <c r="N83" s="30">
        <v>0.70833333333333404</v>
      </c>
      <c r="O83" s="31">
        <v>-5.3620000000000001</v>
      </c>
      <c r="P83" s="46">
        <v>31.9</v>
      </c>
      <c r="Q83" s="46"/>
      <c r="R83" s="33">
        <f t="shared" ref="R83:R89" si="4">O83*P83*1000</f>
        <v>-171047.8</v>
      </c>
    </row>
    <row r="84" spans="2:18" x14ac:dyDescent="0.25">
      <c r="B84" s="30">
        <v>0.750000000000001</v>
      </c>
      <c r="C84" s="31">
        <v>-6.1630000000000003</v>
      </c>
      <c r="D84" s="32">
        <v>44.38</v>
      </c>
      <c r="E84" s="32" t="s">
        <v>0</v>
      </c>
      <c r="F84" s="33">
        <f t="shared" si="3"/>
        <v>-273513.94000000006</v>
      </c>
      <c r="G84" s="8"/>
      <c r="H84" s="30">
        <v>0.750000000000001</v>
      </c>
      <c r="I84" s="31">
        <v>9.0530000000000008</v>
      </c>
      <c r="J84" s="46">
        <v>-59.94</v>
      </c>
      <c r="K84" s="46"/>
      <c r="L84" s="33">
        <f t="shared" si="0"/>
        <v>-542636.82000000007</v>
      </c>
      <c r="N84" s="30">
        <v>0.750000000000001</v>
      </c>
      <c r="O84" s="31">
        <v>-6.1630000000000003</v>
      </c>
      <c r="P84" s="46">
        <v>44.38</v>
      </c>
      <c r="Q84" s="46"/>
      <c r="R84" s="33">
        <f t="shared" si="4"/>
        <v>-273513.94000000006</v>
      </c>
    </row>
    <row r="85" spans="2:18" x14ac:dyDescent="0.25">
      <c r="B85" s="30">
        <v>0.79166666666666696</v>
      </c>
      <c r="C85" s="31">
        <v>-7.8949999999999996</v>
      </c>
      <c r="D85" s="32">
        <v>48.77</v>
      </c>
      <c r="E85" s="32" t="s">
        <v>0</v>
      </c>
      <c r="F85" s="33">
        <f t="shared" si="3"/>
        <v>-385039.15</v>
      </c>
      <c r="G85" s="8"/>
      <c r="H85" s="30">
        <v>0.79166666666666696</v>
      </c>
      <c r="I85" s="31">
        <v>4.4649999999999999</v>
      </c>
      <c r="J85" s="46">
        <v>10.54</v>
      </c>
      <c r="K85" s="46">
        <f t="shared" ref="K85:K89" si="5">I85*J85*1000</f>
        <v>47061.1</v>
      </c>
      <c r="L85" s="33"/>
      <c r="N85" s="30">
        <v>0.79166666666666696</v>
      </c>
      <c r="O85" s="31">
        <v>-7.8949999999999996</v>
      </c>
      <c r="P85" s="46">
        <v>48.77</v>
      </c>
      <c r="Q85" s="46"/>
      <c r="R85" s="33">
        <f t="shared" si="4"/>
        <v>-385039.15</v>
      </c>
    </row>
    <row r="86" spans="2:18" x14ac:dyDescent="0.25">
      <c r="B86" s="30">
        <v>0.83333333333333404</v>
      </c>
      <c r="C86" s="31">
        <v>-6.7510000000000003</v>
      </c>
      <c r="D86" s="32">
        <v>50.53</v>
      </c>
      <c r="E86" s="32" t="s">
        <v>0</v>
      </c>
      <c r="F86" s="33">
        <f t="shared" si="3"/>
        <v>-341128.03</v>
      </c>
      <c r="G86" s="8"/>
      <c r="H86" s="30">
        <v>0.83333333333333404</v>
      </c>
      <c r="I86" s="31">
        <v>2.1179999999999999</v>
      </c>
      <c r="J86" s="46">
        <v>23.54</v>
      </c>
      <c r="K86" s="46">
        <f t="shared" si="5"/>
        <v>49857.719999999994</v>
      </c>
      <c r="L86" s="33"/>
      <c r="N86" s="30">
        <v>0.83333333333333404</v>
      </c>
      <c r="O86" s="31">
        <v>-6.7510000000000003</v>
      </c>
      <c r="P86" s="46">
        <v>50.53</v>
      </c>
      <c r="Q86" s="46"/>
      <c r="R86" s="33">
        <f t="shared" si="4"/>
        <v>-341128.03</v>
      </c>
    </row>
    <row r="87" spans="2:18" x14ac:dyDescent="0.25">
      <c r="B87" s="30">
        <v>0.875000000000001</v>
      </c>
      <c r="C87" s="31">
        <v>-3.577</v>
      </c>
      <c r="D87" s="32">
        <v>47.15</v>
      </c>
      <c r="E87" s="32" t="s">
        <v>0</v>
      </c>
      <c r="F87" s="33">
        <f t="shared" si="3"/>
        <v>-168655.55000000002</v>
      </c>
      <c r="G87" s="8"/>
      <c r="H87" s="30">
        <v>0.875000000000001</v>
      </c>
      <c r="I87" s="31">
        <v>2.7610000000000001</v>
      </c>
      <c r="J87" s="46">
        <v>25.47</v>
      </c>
      <c r="K87" s="46">
        <f t="shared" si="5"/>
        <v>70322.67</v>
      </c>
      <c r="L87" s="33"/>
      <c r="N87" s="30">
        <v>0.875000000000001</v>
      </c>
      <c r="O87" s="31">
        <v>-5.1050000000000004</v>
      </c>
      <c r="P87" s="46">
        <v>47.15</v>
      </c>
      <c r="Q87" s="46"/>
      <c r="R87" s="33">
        <f t="shared" si="4"/>
        <v>-240700.75</v>
      </c>
    </row>
    <row r="88" spans="2:18" x14ac:dyDescent="0.25">
      <c r="B88" s="30">
        <v>0.91666666666666696</v>
      </c>
      <c r="C88" s="31">
        <v>-3.6850000000000001</v>
      </c>
      <c r="D88" s="32">
        <v>41.12</v>
      </c>
      <c r="E88" s="32" t="s">
        <v>0</v>
      </c>
      <c r="F88" s="33">
        <f t="shared" si="3"/>
        <v>-151527.19999999998</v>
      </c>
      <c r="G88" s="8"/>
      <c r="H88" s="30">
        <v>0.91666666666666696</v>
      </c>
      <c r="I88" s="31">
        <v>2.06</v>
      </c>
      <c r="J88" s="46">
        <v>27.31</v>
      </c>
      <c r="K88" s="46">
        <f t="shared" si="5"/>
        <v>56258.6</v>
      </c>
      <c r="L88" s="33"/>
      <c r="N88" s="30">
        <v>0.91666666666666696</v>
      </c>
      <c r="O88" s="31">
        <v>-3.6850000000000001</v>
      </c>
      <c r="P88" s="46">
        <v>41.12</v>
      </c>
      <c r="Q88" s="46"/>
      <c r="R88" s="33">
        <f t="shared" si="4"/>
        <v>-151527.19999999998</v>
      </c>
    </row>
    <row r="89" spans="2:18" x14ac:dyDescent="0.25">
      <c r="B89" s="30">
        <v>0.95833333333333404</v>
      </c>
      <c r="C89" s="31">
        <v>-2.7360000000000002</v>
      </c>
      <c r="D89" s="32">
        <v>35.6</v>
      </c>
      <c r="E89" s="32" t="s">
        <v>0</v>
      </c>
      <c r="F89" s="33">
        <f t="shared" si="3"/>
        <v>-97401.60000000002</v>
      </c>
      <c r="G89" s="8"/>
      <c r="H89" s="30">
        <v>0.95833333333333404</v>
      </c>
      <c r="I89" s="31">
        <v>2.3210000000000002</v>
      </c>
      <c r="J89" s="46">
        <v>20.84</v>
      </c>
      <c r="K89" s="46">
        <f t="shared" si="5"/>
        <v>48369.640000000007</v>
      </c>
      <c r="L89" s="33"/>
      <c r="N89" s="30">
        <v>0.95833333333333404</v>
      </c>
      <c r="O89" s="31">
        <v>-2.7360000000000002</v>
      </c>
      <c r="P89" s="46">
        <v>35.6</v>
      </c>
      <c r="Q89" s="46"/>
      <c r="R89" s="33">
        <f t="shared" si="4"/>
        <v>-97401.60000000002</v>
      </c>
    </row>
    <row r="90" spans="2:18" s="7" customFormat="1" ht="23.25" customHeight="1" x14ac:dyDescent="0.25">
      <c r="B90" s="34" t="s">
        <v>9</v>
      </c>
      <c r="C90" s="35">
        <f>SUM(C66:C89)</f>
        <v>9.6059999999999999</v>
      </c>
      <c r="D90" s="36" t="s">
        <v>10</v>
      </c>
      <c r="E90" s="36">
        <f>SUM(E66:E89)</f>
        <v>660781.68000000005</v>
      </c>
      <c r="F90" s="37">
        <f>SUM(F66:F89)</f>
        <v>-1679155.31</v>
      </c>
      <c r="G90" s="12"/>
      <c r="H90" s="34" t="s">
        <v>24</v>
      </c>
      <c r="I90" s="35">
        <f>SUM(I66:I89)</f>
        <v>164.489</v>
      </c>
      <c r="J90" s="35" t="s">
        <v>10</v>
      </c>
      <c r="K90" s="47">
        <f>SUM(K85:K89)</f>
        <v>271869.73</v>
      </c>
      <c r="L90" s="37">
        <f>SUM(L66:L89)</f>
        <v>-9995664.4000000004</v>
      </c>
      <c r="N90" s="34" t="s">
        <v>9</v>
      </c>
      <c r="O90" s="35">
        <f>SUM(O66:O89)</f>
        <v>8.1220000000000088</v>
      </c>
      <c r="P90" s="47" t="s">
        <v>13</v>
      </c>
      <c r="Q90" s="47">
        <f>SUM(Q66:Q89)</f>
        <v>661470.04000000015</v>
      </c>
      <c r="R90" s="37">
        <f>SUM(R67:R89)</f>
        <v>-1750958.9500000002</v>
      </c>
    </row>
    <row r="91" spans="2:18" x14ac:dyDescent="0.25">
      <c r="B91" s="34" t="s">
        <v>12</v>
      </c>
      <c r="C91" s="35">
        <f>C70+C71+C72+C82+C83+C84+C85+C86+C87+C88+C89</f>
        <v>-41.033000000000001</v>
      </c>
      <c r="D91" s="31"/>
      <c r="E91" s="36" t="s">
        <v>3</v>
      </c>
      <c r="F91" s="38">
        <f>F90</f>
        <v>-1679155.31</v>
      </c>
      <c r="H91" s="34" t="s">
        <v>12</v>
      </c>
      <c r="I91" s="48">
        <v>0</v>
      </c>
      <c r="J91" s="31"/>
      <c r="K91" s="35" t="s">
        <v>5</v>
      </c>
      <c r="L91" s="38">
        <f>L90</f>
        <v>-9995664.4000000004</v>
      </c>
      <c r="N91" s="34" t="s">
        <v>12</v>
      </c>
      <c r="O91" s="31">
        <f>O71+O72+O82+O83+O85+O84+O86+O87+O88+O89</f>
        <v>-42.539000000000001</v>
      </c>
      <c r="P91" s="46"/>
      <c r="Q91" s="47" t="s">
        <v>4</v>
      </c>
      <c r="R91" s="38">
        <f>Q90</f>
        <v>661470.04000000015</v>
      </c>
    </row>
    <row r="92" spans="2:18" x14ac:dyDescent="0.25">
      <c r="B92" s="39" t="s">
        <v>14</v>
      </c>
      <c r="C92" s="31">
        <f>C66+C67+C68+C69+C73+C74+C75++C76+C77+C79+C78+C80+C81</f>
        <v>50.63900000000001</v>
      </c>
      <c r="D92" s="31"/>
      <c r="E92" s="40" t="s">
        <v>7</v>
      </c>
      <c r="F92" s="38">
        <f>E90</f>
        <v>660781.68000000005</v>
      </c>
      <c r="H92" s="39" t="s">
        <v>14</v>
      </c>
      <c r="I92" s="48">
        <f>I90</f>
        <v>164.489</v>
      </c>
      <c r="J92" s="31"/>
      <c r="K92" s="35" t="s">
        <v>7</v>
      </c>
      <c r="L92" s="38">
        <f>K90</f>
        <v>271869.73</v>
      </c>
      <c r="N92" s="39" t="s">
        <v>14</v>
      </c>
      <c r="O92" s="31">
        <f>O66+O67+O68+O69+O70+O73+O74+O75+O76+O77+O78+O79+O80+O81</f>
        <v>50.661000000000008</v>
      </c>
      <c r="P92" s="46"/>
      <c r="Q92" s="53" t="s">
        <v>3</v>
      </c>
      <c r="R92" s="38">
        <f>R90</f>
        <v>-1750958.9500000002</v>
      </c>
    </row>
    <row r="93" spans="2:18" x14ac:dyDescent="0.25">
      <c r="B93" s="57"/>
      <c r="C93" s="43"/>
      <c r="D93" s="54" t="s">
        <v>0</v>
      </c>
      <c r="E93" s="43" t="s">
        <v>11</v>
      </c>
      <c r="F93" s="44">
        <f>F91+F92</f>
        <v>-1018373.63</v>
      </c>
      <c r="H93" s="41"/>
      <c r="I93" s="42"/>
      <c r="J93" s="42"/>
      <c r="K93" s="43" t="s">
        <v>8</v>
      </c>
      <c r="L93" s="50">
        <f>L91+L92</f>
        <v>-9723794.6699999999</v>
      </c>
      <c r="N93" s="41"/>
      <c r="O93" s="42" t="s">
        <v>0</v>
      </c>
      <c r="P93" s="54" t="s">
        <v>0</v>
      </c>
      <c r="Q93" s="55" t="s">
        <v>8</v>
      </c>
      <c r="R93" s="50">
        <f>SUM(R91:R92)</f>
        <v>-1089488.9100000001</v>
      </c>
    </row>
    <row r="94" spans="2:18" x14ac:dyDescent="0.25">
      <c r="E94" s="18" t="s">
        <v>0</v>
      </c>
      <c r="F94" s="19" t="s">
        <v>0</v>
      </c>
      <c r="K94" s="18" t="s">
        <v>0</v>
      </c>
      <c r="L94" s="20" t="s">
        <v>0</v>
      </c>
      <c r="Q94" s="18" t="s">
        <v>0</v>
      </c>
      <c r="R94" s="20" t="s">
        <v>0</v>
      </c>
    </row>
    <row r="95" spans="2:18" x14ac:dyDescent="0.25">
      <c r="B95" t="s">
        <v>29</v>
      </c>
    </row>
    <row r="96" spans="2:18" x14ac:dyDescent="0.25">
      <c r="B96" t="s">
        <v>28</v>
      </c>
    </row>
    <row r="97" spans="1:12" x14ac:dyDescent="0.25">
      <c r="L97" t="s">
        <v>0</v>
      </c>
    </row>
    <row r="98" spans="1:12" x14ac:dyDescent="0.25">
      <c r="B98" t="s">
        <v>30</v>
      </c>
      <c r="H98" t="s">
        <v>32</v>
      </c>
    </row>
    <row r="99" spans="1:12" x14ac:dyDescent="0.25">
      <c r="H99" t="s">
        <v>49</v>
      </c>
    </row>
    <row r="100" spans="1:12" x14ac:dyDescent="0.25">
      <c r="A100" s="1"/>
      <c r="B100" s="22" t="s">
        <v>22</v>
      </c>
      <c r="C100" s="6" t="s">
        <v>2</v>
      </c>
      <c r="D100" s="6" t="s">
        <v>1</v>
      </c>
      <c r="E100" s="5" t="s">
        <v>4</v>
      </c>
      <c r="F100" s="5" t="s">
        <v>23</v>
      </c>
      <c r="G100" s="5" t="s">
        <v>0</v>
      </c>
    </row>
    <row r="101" spans="1:12" x14ac:dyDescent="0.25">
      <c r="B101" s="2">
        <v>0</v>
      </c>
      <c r="C101">
        <v>2.5230000000000001</v>
      </c>
      <c r="D101" s="8">
        <v>25.62</v>
      </c>
      <c r="E101" s="8">
        <f>C101*D101*1000</f>
        <v>64639.260000000009</v>
      </c>
      <c r="F101" s="4"/>
      <c r="G101" s="8"/>
      <c r="H101" s="1" t="s">
        <v>33</v>
      </c>
      <c r="J101" s="25"/>
    </row>
    <row r="102" spans="1:12" x14ac:dyDescent="0.25">
      <c r="B102" s="2">
        <v>4.1666666666666699E-2</v>
      </c>
      <c r="C102">
        <v>3.198</v>
      </c>
      <c r="D102" s="8">
        <v>14.24</v>
      </c>
      <c r="E102" s="8">
        <f t="shared" ref="E102:E116" si="6">C102*D102*1000</f>
        <v>45539.520000000004</v>
      </c>
      <c r="F102" s="4"/>
      <c r="G102" s="8"/>
      <c r="H102" s="1" t="s">
        <v>35</v>
      </c>
      <c r="K102" s="35"/>
    </row>
    <row r="103" spans="1:12" x14ac:dyDescent="0.25">
      <c r="B103" s="2">
        <v>8.3333333333333398E-2</v>
      </c>
      <c r="C103">
        <v>2.5960000000000001</v>
      </c>
      <c r="D103" s="8">
        <v>12</v>
      </c>
      <c r="E103" s="8">
        <f t="shared" si="6"/>
        <v>31152</v>
      </c>
      <c r="F103" s="4"/>
      <c r="G103" s="8"/>
      <c r="H103" s="1" t="s">
        <v>34</v>
      </c>
      <c r="J103" t="s">
        <v>0</v>
      </c>
      <c r="K103" s="18"/>
    </row>
    <row r="104" spans="1:12" x14ac:dyDescent="0.25">
      <c r="B104" s="2">
        <v>0.125</v>
      </c>
      <c r="C104">
        <v>1.3779999999999999</v>
      </c>
      <c r="D104" s="8">
        <v>9.16</v>
      </c>
      <c r="E104" s="8">
        <f t="shared" si="6"/>
        <v>12622.48</v>
      </c>
      <c r="F104" s="4"/>
      <c r="G104" s="8"/>
      <c r="H104" s="1" t="s">
        <v>0</v>
      </c>
      <c r="K104" s="31"/>
    </row>
    <row r="105" spans="1:12" x14ac:dyDescent="0.25">
      <c r="B105" s="2">
        <v>0.16666666666666699</v>
      </c>
      <c r="C105">
        <v>-2.1999999999999999E-2</v>
      </c>
      <c r="D105" s="8">
        <v>10.98</v>
      </c>
      <c r="E105" s="8" t="s">
        <v>0</v>
      </c>
      <c r="F105" s="4">
        <f>C105*D105*1000</f>
        <v>-241.56</v>
      </c>
      <c r="G105" s="14" t="s">
        <v>18</v>
      </c>
      <c r="H105" s="1" t="s">
        <v>44</v>
      </c>
    </row>
    <row r="106" spans="1:12" x14ac:dyDescent="0.25">
      <c r="B106" s="2">
        <v>0.20833333333333301</v>
      </c>
      <c r="C106">
        <v>-1.284</v>
      </c>
      <c r="D106" s="8">
        <v>10.72</v>
      </c>
      <c r="E106" s="8" t="s">
        <v>0</v>
      </c>
      <c r="F106" s="4">
        <f>C106*D106*1000</f>
        <v>-13764.480000000001</v>
      </c>
      <c r="G106" s="14" t="s">
        <v>18</v>
      </c>
      <c r="H106" s="1" t="s">
        <v>45</v>
      </c>
    </row>
    <row r="107" spans="1:12" x14ac:dyDescent="0.25">
      <c r="B107" s="2">
        <v>0.25</v>
      </c>
      <c r="C107">
        <v>-1.1120000000000001</v>
      </c>
      <c r="D107" s="8">
        <v>14.81</v>
      </c>
      <c r="E107" s="8" t="s">
        <v>0</v>
      </c>
      <c r="F107" s="4">
        <f>C107*D107*1000</f>
        <v>-16468.72</v>
      </c>
      <c r="G107" s="14" t="s">
        <v>18</v>
      </c>
      <c r="H107" s="1" t="s">
        <v>36</v>
      </c>
    </row>
    <row r="108" spans="1:12" x14ac:dyDescent="0.25">
      <c r="B108" s="2">
        <v>0.29166666666666702</v>
      </c>
      <c r="C108">
        <v>0.20300000000000001</v>
      </c>
      <c r="D108" s="8">
        <v>13.38</v>
      </c>
      <c r="E108" s="8">
        <f t="shared" ref="E108:E122" si="7">C108*D108*1000</f>
        <v>2716.1400000000003</v>
      </c>
      <c r="F108" s="4"/>
      <c r="G108" s="8"/>
      <c r="H108" s="1" t="s">
        <v>37</v>
      </c>
    </row>
    <row r="109" spans="1:12" x14ac:dyDescent="0.25">
      <c r="B109" s="2">
        <v>0.33333333333333398</v>
      </c>
      <c r="C109">
        <v>2.234</v>
      </c>
      <c r="D109" s="8">
        <v>15.53</v>
      </c>
      <c r="E109" s="8">
        <f t="shared" si="7"/>
        <v>34694.020000000004</v>
      </c>
      <c r="F109" s="4"/>
      <c r="G109" s="8"/>
      <c r="H109" s="1" t="s">
        <v>38</v>
      </c>
    </row>
    <row r="110" spans="1:12" x14ac:dyDescent="0.25">
      <c r="B110" s="2">
        <v>0.375</v>
      </c>
      <c r="C110">
        <v>4.4000000000000004</v>
      </c>
      <c r="D110" s="8">
        <v>10.47</v>
      </c>
      <c r="E110" s="8">
        <f t="shared" si="7"/>
        <v>46068.000000000007</v>
      </c>
      <c r="F110" s="4"/>
      <c r="G110" s="8"/>
      <c r="H110" s="1" t="s">
        <v>39</v>
      </c>
    </row>
    <row r="111" spans="1:12" x14ac:dyDescent="0.25">
      <c r="B111" s="2">
        <v>0.41666666666666702</v>
      </c>
      <c r="C111">
        <v>6.4560000000000004</v>
      </c>
      <c r="D111" s="8">
        <v>5.28</v>
      </c>
      <c r="E111" s="8">
        <f t="shared" si="7"/>
        <v>34087.680000000008</v>
      </c>
      <c r="F111" s="4"/>
      <c r="G111" s="8"/>
      <c r="H111" s="1" t="s">
        <v>0</v>
      </c>
    </row>
    <row r="112" spans="1:12" x14ac:dyDescent="0.25">
      <c r="B112" s="2">
        <v>0.45833333333333398</v>
      </c>
      <c r="C112">
        <v>7.4569999999999999</v>
      </c>
      <c r="D112" s="8">
        <v>12.26</v>
      </c>
      <c r="E112" s="8">
        <f t="shared" si="7"/>
        <v>91422.82</v>
      </c>
      <c r="F112" s="4"/>
      <c r="G112" s="8"/>
      <c r="H112" s="1" t="s">
        <v>51</v>
      </c>
    </row>
    <row r="113" spans="1:8" x14ac:dyDescent="0.25">
      <c r="B113" s="2">
        <v>0.5</v>
      </c>
      <c r="C113">
        <v>8.3979999999999997</v>
      </c>
      <c r="D113" s="8">
        <v>14.96</v>
      </c>
      <c r="E113" s="8">
        <f t="shared" si="7"/>
        <v>125634.08</v>
      </c>
      <c r="F113" s="4"/>
      <c r="G113" s="8"/>
      <c r="H113" s="1" t="s">
        <v>0</v>
      </c>
    </row>
    <row r="114" spans="1:8" x14ac:dyDescent="0.25">
      <c r="B114" s="2">
        <v>0.54166666666666696</v>
      </c>
      <c r="C114">
        <v>6.5629999999999997</v>
      </c>
      <c r="D114" s="8">
        <v>13.58</v>
      </c>
      <c r="E114" s="8">
        <f t="shared" si="7"/>
        <v>89125.540000000008</v>
      </c>
      <c r="F114" s="4"/>
      <c r="G114" s="8"/>
      <c r="H114" s="1" t="s">
        <v>0</v>
      </c>
    </row>
    <row r="115" spans="1:8" x14ac:dyDescent="0.25">
      <c r="B115" s="2">
        <v>0.58333333333333404</v>
      </c>
      <c r="C115">
        <v>3.5880000000000001</v>
      </c>
      <c r="D115" s="8">
        <v>14.93</v>
      </c>
      <c r="E115" s="8">
        <f t="shared" si="7"/>
        <v>53568.840000000004</v>
      </c>
      <c r="F115" s="4"/>
      <c r="G115" s="8"/>
      <c r="H115" s="1" t="s">
        <v>0</v>
      </c>
    </row>
    <row r="116" spans="1:8" x14ac:dyDescent="0.25">
      <c r="B116" s="2">
        <v>0.625</v>
      </c>
      <c r="C116">
        <v>1.645</v>
      </c>
      <c r="D116" s="8">
        <v>17.940000000000001</v>
      </c>
      <c r="E116" s="8">
        <f t="shared" si="7"/>
        <v>29511.300000000003</v>
      </c>
      <c r="F116" s="4"/>
      <c r="G116" s="8"/>
      <c r="H116" s="1" t="s">
        <v>0</v>
      </c>
    </row>
    <row r="117" spans="1:8" x14ac:dyDescent="0.25">
      <c r="B117" s="2">
        <v>0.66666666666666696</v>
      </c>
      <c r="C117">
        <v>-2.4460000000000002</v>
      </c>
      <c r="D117" s="8">
        <v>24.68</v>
      </c>
      <c r="E117" s="8" t="s">
        <v>0</v>
      </c>
      <c r="F117" s="4">
        <f t="shared" ref="F117:F124" si="8">C117*D117*1000</f>
        <v>-60367.28</v>
      </c>
      <c r="G117" s="15" t="s">
        <v>19</v>
      </c>
      <c r="H117" s="1" t="s">
        <v>0</v>
      </c>
    </row>
    <row r="118" spans="1:8" x14ac:dyDescent="0.25">
      <c r="B118" s="2">
        <v>0.70833333333333404</v>
      </c>
      <c r="C118">
        <v>-5.3620000000000001</v>
      </c>
      <c r="D118" s="8">
        <v>31.9</v>
      </c>
      <c r="E118" s="8" t="s">
        <v>0</v>
      </c>
      <c r="F118" s="4">
        <f t="shared" si="8"/>
        <v>-171047.8</v>
      </c>
      <c r="G118" s="15" t="s">
        <v>19</v>
      </c>
      <c r="H118" s="1" t="s">
        <v>0</v>
      </c>
    </row>
    <row r="119" spans="1:8" x14ac:dyDescent="0.25">
      <c r="B119" s="2">
        <v>0.750000000000001</v>
      </c>
      <c r="C119">
        <v>-6.1630000000000003</v>
      </c>
      <c r="D119" s="8">
        <v>44.38</v>
      </c>
      <c r="E119" s="8" t="s">
        <v>0</v>
      </c>
      <c r="F119" s="4">
        <f t="shared" si="8"/>
        <v>-273513.94000000006</v>
      </c>
      <c r="G119" s="15" t="s">
        <v>19</v>
      </c>
      <c r="H119" s="1" t="s">
        <v>0</v>
      </c>
    </row>
    <row r="120" spans="1:8" x14ac:dyDescent="0.25">
      <c r="B120" s="2">
        <v>0.79166666666666696</v>
      </c>
      <c r="C120">
        <v>-7.8949999999999996</v>
      </c>
      <c r="D120" s="8">
        <v>48.77</v>
      </c>
      <c r="E120" s="8" t="s">
        <v>0</v>
      </c>
      <c r="F120" s="4">
        <f t="shared" si="8"/>
        <v>-385039.15</v>
      </c>
      <c r="G120" s="15" t="s">
        <v>19</v>
      </c>
      <c r="H120" s="1" t="s">
        <v>0</v>
      </c>
    </row>
    <row r="121" spans="1:8" x14ac:dyDescent="0.25">
      <c r="B121" s="2">
        <v>0.83333333333333404</v>
      </c>
      <c r="C121">
        <v>-6.7510000000000003</v>
      </c>
      <c r="D121" s="8">
        <v>50.53</v>
      </c>
      <c r="E121" s="8" t="s">
        <v>0</v>
      </c>
      <c r="F121" s="4">
        <f t="shared" si="8"/>
        <v>-341128.03</v>
      </c>
      <c r="G121" s="15" t="s">
        <v>19</v>
      </c>
      <c r="H121" s="1" t="s">
        <v>0</v>
      </c>
    </row>
    <row r="122" spans="1:8" x14ac:dyDescent="0.25">
      <c r="B122" s="2">
        <v>0.875000000000001</v>
      </c>
      <c r="C122">
        <v>-3.577</v>
      </c>
      <c r="D122" s="8">
        <v>47.15</v>
      </c>
      <c r="E122" s="8" t="s">
        <v>0</v>
      </c>
      <c r="F122" s="4">
        <f t="shared" si="8"/>
        <v>-168655.55000000002</v>
      </c>
      <c r="G122" s="15" t="s">
        <v>19</v>
      </c>
      <c r="H122" s="1" t="s">
        <v>0</v>
      </c>
    </row>
    <row r="123" spans="1:8" x14ac:dyDescent="0.25">
      <c r="B123" s="2">
        <v>0.91666666666666696</v>
      </c>
      <c r="C123">
        <v>-3.6850000000000001</v>
      </c>
      <c r="D123" s="8">
        <v>41.12</v>
      </c>
      <c r="E123" s="8" t="s">
        <v>0</v>
      </c>
      <c r="F123" s="4">
        <f t="shared" si="8"/>
        <v>-151527.19999999998</v>
      </c>
      <c r="G123" s="15" t="s">
        <v>19</v>
      </c>
      <c r="H123" s="1" t="s">
        <v>0</v>
      </c>
    </row>
    <row r="124" spans="1:8" x14ac:dyDescent="0.25">
      <c r="B124" s="2">
        <v>0.95833333333333404</v>
      </c>
      <c r="C124">
        <v>-2.7360000000000002</v>
      </c>
      <c r="D124" s="8">
        <v>35.6</v>
      </c>
      <c r="E124" s="8" t="s">
        <v>0</v>
      </c>
      <c r="F124" s="4">
        <f t="shared" si="8"/>
        <v>-97401.60000000002</v>
      </c>
      <c r="G124" s="15" t="s">
        <v>19</v>
      </c>
      <c r="H124" s="1" t="s">
        <v>0</v>
      </c>
    </row>
    <row r="125" spans="1:8" x14ac:dyDescent="0.25">
      <c r="A125" s="1">
        <v>43624</v>
      </c>
      <c r="E125" s="8" t="s">
        <v>0</v>
      </c>
      <c r="F125" s="4" t="s">
        <v>0</v>
      </c>
    </row>
    <row r="126" spans="1:8" x14ac:dyDescent="0.25">
      <c r="B126" s="2">
        <v>0</v>
      </c>
      <c r="C126">
        <v>3.1</v>
      </c>
      <c r="D126" s="4">
        <v>-0.05</v>
      </c>
      <c r="E126" s="4"/>
      <c r="F126" s="4">
        <f>C126*D126*1000</f>
        <v>-155.00000000000003</v>
      </c>
      <c r="G126" s="16" t="s">
        <v>20</v>
      </c>
    </row>
    <row r="127" spans="1:8" x14ac:dyDescent="0.25">
      <c r="B127" s="2">
        <v>4.1666666666666699E-2</v>
      </c>
      <c r="C127">
        <v>4.516</v>
      </c>
      <c r="D127" s="4">
        <v>-19.95</v>
      </c>
      <c r="E127" s="4"/>
      <c r="F127" s="4">
        <f>C127*D127*1000</f>
        <v>-90094.2</v>
      </c>
      <c r="G127" s="16" t="s">
        <v>20</v>
      </c>
    </row>
    <row r="128" spans="1:8" x14ac:dyDescent="0.25">
      <c r="B128" s="2">
        <v>8.3333333333333398E-2</v>
      </c>
      <c r="C128">
        <v>5.6769999999999996</v>
      </c>
      <c r="D128" s="4">
        <v>-39.950000000000003</v>
      </c>
      <c r="E128" s="4"/>
      <c r="F128" s="4">
        <f>C128*D128*1000</f>
        <v>-226796.15000000002</v>
      </c>
      <c r="G128" s="16" t="s">
        <v>20</v>
      </c>
    </row>
    <row r="129" spans="2:7" x14ac:dyDescent="0.25">
      <c r="B129" s="2">
        <v>0.125</v>
      </c>
      <c r="C129">
        <v>4.0529999999999999</v>
      </c>
      <c r="D129" s="4">
        <v>-40</v>
      </c>
      <c r="E129" s="4"/>
      <c r="F129" s="4">
        <f>C129*D129*1000</f>
        <v>-162120</v>
      </c>
      <c r="G129" s="16" t="s">
        <v>20</v>
      </c>
    </row>
    <row r="130" spans="2:7" x14ac:dyDescent="0.25">
      <c r="B130" s="2">
        <v>0.16666666666666699</v>
      </c>
      <c r="C130">
        <v>3.4950000000000001</v>
      </c>
      <c r="D130" s="4">
        <v>-44.93</v>
      </c>
      <c r="E130" s="4"/>
      <c r="F130" s="4">
        <f>C130*D130*1000</f>
        <v>-157030.35</v>
      </c>
      <c r="G130" s="16" t="s">
        <v>20</v>
      </c>
    </row>
    <row r="131" spans="2:7" x14ac:dyDescent="0.25">
      <c r="B131" s="2">
        <v>0.20833333333333301</v>
      </c>
      <c r="C131">
        <v>3.8980000000000001</v>
      </c>
      <c r="D131" s="4">
        <v>-54.78</v>
      </c>
      <c r="E131" s="4"/>
      <c r="F131" s="4">
        <f>C131*D131*1000</f>
        <v>-213532.44</v>
      </c>
      <c r="G131" s="16" t="s">
        <v>20</v>
      </c>
    </row>
    <row r="132" spans="2:7" x14ac:dyDescent="0.25">
      <c r="B132" s="2">
        <v>0.25</v>
      </c>
      <c r="C132">
        <v>4.8849999999999998</v>
      </c>
      <c r="D132" s="4">
        <v>-59.95</v>
      </c>
      <c r="E132" s="4"/>
      <c r="F132" s="4">
        <f>C132*D132*1000</f>
        <v>-292855.75</v>
      </c>
      <c r="G132" s="16" t="s">
        <v>20</v>
      </c>
    </row>
    <row r="133" spans="2:7" x14ac:dyDescent="0.25">
      <c r="B133" s="2">
        <v>0.29166666666666702</v>
      </c>
      <c r="C133">
        <v>6.1390000000000002</v>
      </c>
      <c r="D133" s="4">
        <v>-60</v>
      </c>
      <c r="E133" s="4"/>
      <c r="F133" s="4">
        <f>C133*D133*1000</f>
        <v>-368340.00000000006</v>
      </c>
      <c r="G133" s="16" t="s">
        <v>20</v>
      </c>
    </row>
    <row r="134" spans="2:7" x14ac:dyDescent="0.25">
      <c r="B134" s="2">
        <v>0.33333333333333398</v>
      </c>
      <c r="C134">
        <v>8.1479999999999997</v>
      </c>
      <c r="D134" s="4">
        <v>-60.7</v>
      </c>
      <c r="E134" s="4"/>
      <c r="F134" s="4">
        <f>C134*D134*1000</f>
        <v>-494583.6</v>
      </c>
      <c r="G134" s="16" t="s">
        <v>20</v>
      </c>
    </row>
    <row r="135" spans="2:7" x14ac:dyDescent="0.25">
      <c r="B135" s="2">
        <v>0.375</v>
      </c>
      <c r="C135">
        <v>8.2639999999999993</v>
      </c>
      <c r="D135" s="4">
        <v>-65.06</v>
      </c>
      <c r="E135" s="4"/>
      <c r="F135" s="4">
        <f>C135*D135*1000</f>
        <v>-537655.84</v>
      </c>
      <c r="G135" s="16" t="s">
        <v>20</v>
      </c>
    </row>
    <row r="136" spans="2:7" x14ac:dyDescent="0.25">
      <c r="B136" s="2">
        <v>0.41666666666666702</v>
      </c>
      <c r="C136">
        <v>10.212</v>
      </c>
      <c r="D136" s="4">
        <v>-68.25</v>
      </c>
      <c r="E136" s="4"/>
      <c r="F136" s="4">
        <f>C136*D136*1000</f>
        <v>-696968.99999999988</v>
      </c>
      <c r="G136" s="16" t="s">
        <v>20</v>
      </c>
    </row>
    <row r="137" spans="2:7" x14ac:dyDescent="0.25">
      <c r="B137" s="2">
        <v>0.45833333333333398</v>
      </c>
      <c r="C137">
        <v>10.89</v>
      </c>
      <c r="D137" s="4">
        <v>-73.040000000000006</v>
      </c>
      <c r="E137" s="4"/>
      <c r="F137" s="4">
        <f>C137*D137*1000</f>
        <v>-795405.60000000021</v>
      </c>
      <c r="G137" s="16" t="s">
        <v>20</v>
      </c>
    </row>
    <row r="138" spans="2:7" x14ac:dyDescent="0.25">
      <c r="B138" s="2">
        <v>0.5</v>
      </c>
      <c r="C138">
        <v>10.989000000000001</v>
      </c>
      <c r="D138" s="4">
        <v>-75.900000000000006</v>
      </c>
      <c r="E138" s="4"/>
      <c r="F138" s="4">
        <f>C138*D138*1000</f>
        <v>-834065.10000000009</v>
      </c>
      <c r="G138" s="16" t="s">
        <v>20</v>
      </c>
    </row>
    <row r="139" spans="2:7" x14ac:dyDescent="0.25">
      <c r="B139" s="2">
        <v>0.54166666666666696</v>
      </c>
      <c r="C139">
        <v>11.143000000000001</v>
      </c>
      <c r="D139" s="4">
        <v>-85.03</v>
      </c>
      <c r="E139" s="4"/>
      <c r="F139" s="4">
        <f>C139*D139*1000</f>
        <v>-947489.29000000015</v>
      </c>
      <c r="G139" s="16" t="s">
        <v>20</v>
      </c>
    </row>
    <row r="140" spans="2:7" x14ac:dyDescent="0.25">
      <c r="B140" s="2">
        <v>0.58333333333333404</v>
      </c>
      <c r="C140">
        <v>11.433999999999999</v>
      </c>
      <c r="D140" s="4">
        <v>-90.01</v>
      </c>
      <c r="E140" s="4"/>
      <c r="F140" s="4">
        <f>C140*D140*1000</f>
        <v>-1029174.3400000001</v>
      </c>
      <c r="G140" s="16" t="s">
        <v>20</v>
      </c>
    </row>
    <row r="141" spans="2:7" x14ac:dyDescent="0.25">
      <c r="B141" s="2">
        <v>0.625</v>
      </c>
      <c r="C141">
        <v>11.507999999999999</v>
      </c>
      <c r="D141" s="4">
        <v>-85.04</v>
      </c>
      <c r="E141" s="4"/>
      <c r="F141" s="4">
        <f>C141*D141*1000</f>
        <v>-978640.32</v>
      </c>
      <c r="G141" s="16" t="s">
        <v>20</v>
      </c>
    </row>
    <row r="142" spans="2:7" x14ac:dyDescent="0.25">
      <c r="B142" s="2">
        <v>0.66666666666666696</v>
      </c>
      <c r="C142">
        <v>11.573</v>
      </c>
      <c r="D142" s="4">
        <v>-74.44</v>
      </c>
      <c r="E142" s="4"/>
      <c r="F142" s="4">
        <f>C142*D142*1000</f>
        <v>-861494.12</v>
      </c>
      <c r="G142" s="16" t="s">
        <v>20</v>
      </c>
    </row>
    <row r="143" spans="2:7" x14ac:dyDescent="0.25">
      <c r="B143" s="2">
        <v>0.70833333333333404</v>
      </c>
      <c r="C143">
        <v>11.787000000000001</v>
      </c>
      <c r="D143" s="4">
        <v>-65.040000000000006</v>
      </c>
      <c r="E143" s="4"/>
      <c r="F143" s="4">
        <f>C143*D143*1000</f>
        <v>-766626.4800000001</v>
      </c>
      <c r="G143" s="16" t="s">
        <v>20</v>
      </c>
    </row>
    <row r="144" spans="2:7" x14ac:dyDescent="0.25">
      <c r="B144" s="2">
        <v>0.750000000000001</v>
      </c>
      <c r="C144">
        <v>9.0530000000000008</v>
      </c>
      <c r="D144" s="4">
        <v>-59.94</v>
      </c>
      <c r="E144" s="4"/>
      <c r="F144" s="4">
        <f>C144*D144*1000</f>
        <v>-542636.82000000007</v>
      </c>
      <c r="G144" s="16" t="s">
        <v>20</v>
      </c>
    </row>
    <row r="145" spans="1:7" x14ac:dyDescent="0.25">
      <c r="B145" s="2">
        <v>0.79166666666666696</v>
      </c>
      <c r="C145">
        <v>4.4649999999999999</v>
      </c>
      <c r="D145" s="4">
        <v>10.54</v>
      </c>
      <c r="E145" s="4">
        <f t="shared" ref="E145:E149" si="9">C145*D145*1000</f>
        <v>47061.1</v>
      </c>
      <c r="F145" s="4"/>
    </row>
    <row r="146" spans="1:7" x14ac:dyDescent="0.25">
      <c r="B146" s="2">
        <v>0.83333333333333404</v>
      </c>
      <c r="C146">
        <v>2.1179999999999999</v>
      </c>
      <c r="D146" s="4">
        <v>23.54</v>
      </c>
      <c r="E146" s="4">
        <f t="shared" si="9"/>
        <v>49857.719999999994</v>
      </c>
      <c r="F146" s="4"/>
    </row>
    <row r="147" spans="1:7" x14ac:dyDescent="0.25">
      <c r="B147" s="2">
        <v>0.875000000000001</v>
      </c>
      <c r="C147">
        <v>2.7610000000000001</v>
      </c>
      <c r="D147" s="4">
        <v>25.47</v>
      </c>
      <c r="E147" s="4">
        <f t="shared" si="9"/>
        <v>70322.67</v>
      </c>
      <c r="F147" s="4"/>
    </row>
    <row r="148" spans="1:7" x14ac:dyDescent="0.25">
      <c r="B148" s="2">
        <v>0.91666666666666696</v>
      </c>
      <c r="C148">
        <v>2.06</v>
      </c>
      <c r="D148" s="4">
        <v>27.31</v>
      </c>
      <c r="E148" s="4">
        <f t="shared" si="9"/>
        <v>56258.6</v>
      </c>
      <c r="F148" s="4"/>
    </row>
    <row r="149" spans="1:7" x14ac:dyDescent="0.25">
      <c r="B149" s="2">
        <v>0.95833333333333404</v>
      </c>
      <c r="C149">
        <v>2.3210000000000002</v>
      </c>
      <c r="D149" s="4">
        <v>20.84</v>
      </c>
      <c r="E149" s="4">
        <f t="shared" si="9"/>
        <v>48369.640000000007</v>
      </c>
      <c r="F149" s="4"/>
    </row>
    <row r="150" spans="1:7" x14ac:dyDescent="0.25">
      <c r="A150" s="1">
        <v>43625</v>
      </c>
      <c r="E150" s="4" t="s">
        <v>0</v>
      </c>
      <c r="F150" s="4" t="s">
        <v>0</v>
      </c>
    </row>
    <row r="151" spans="1:7" x14ac:dyDescent="0.25">
      <c r="B151" s="2">
        <v>0</v>
      </c>
      <c r="C151">
        <v>2.5230000000000001</v>
      </c>
      <c r="D151" s="4">
        <v>25.62</v>
      </c>
      <c r="E151" s="4">
        <f>C151*D151*1000</f>
        <v>64639.260000000009</v>
      </c>
      <c r="F151" s="4"/>
    </row>
    <row r="152" spans="1:7" x14ac:dyDescent="0.25">
      <c r="B152" s="2">
        <v>4.1666666666666699E-2</v>
      </c>
      <c r="C152">
        <v>3.198</v>
      </c>
      <c r="D152" s="4">
        <v>14.24</v>
      </c>
      <c r="E152" s="4">
        <f>C152*D152*1000</f>
        <v>45539.520000000004</v>
      </c>
      <c r="F152" s="4"/>
    </row>
    <row r="153" spans="1:7" x14ac:dyDescent="0.25">
      <c r="B153" s="2">
        <v>8.3333333333333398E-2</v>
      </c>
      <c r="C153">
        <v>2.5960000000000001</v>
      </c>
      <c r="D153" s="4">
        <v>12</v>
      </c>
      <c r="E153" s="4">
        <f>C153*D153*1000</f>
        <v>31152</v>
      </c>
      <c r="F153" s="4"/>
    </row>
    <row r="154" spans="1:7" x14ac:dyDescent="0.25">
      <c r="B154" s="2">
        <v>0.125</v>
      </c>
      <c r="C154">
        <v>1.3779999999999999</v>
      </c>
      <c r="D154" s="4">
        <v>9.16</v>
      </c>
      <c r="E154" s="4">
        <f>C154*D154*1000</f>
        <v>12622.48</v>
      </c>
      <c r="F154" s="4"/>
    </row>
    <row r="155" spans="1:7" x14ac:dyDescent="0.25">
      <c r="B155" s="2">
        <v>0.16666666666666699</v>
      </c>
      <c r="C155">
        <v>2.1999999999999999E-2</v>
      </c>
      <c r="D155" s="4">
        <v>10.98</v>
      </c>
      <c r="E155" s="4">
        <f>C155*D155*1000</f>
        <v>241.56</v>
      </c>
      <c r="F155" s="4"/>
    </row>
    <row r="156" spans="1:7" x14ac:dyDescent="0.25">
      <c r="B156" s="2">
        <v>0.20833333333333301</v>
      </c>
      <c r="C156">
        <v>-1.284</v>
      </c>
      <c r="D156" s="4">
        <v>10.72</v>
      </c>
      <c r="E156" s="4"/>
      <c r="F156" s="4">
        <f>C156*D156*1000</f>
        <v>-13764.480000000001</v>
      </c>
      <c r="G156" s="17" t="s">
        <v>18</v>
      </c>
    </row>
    <row r="157" spans="1:7" x14ac:dyDescent="0.25">
      <c r="B157" s="2">
        <v>0.25</v>
      </c>
      <c r="C157">
        <v>-1.1120000000000001</v>
      </c>
      <c r="D157" s="4">
        <v>14.81</v>
      </c>
      <c r="E157" s="4" t="s">
        <v>0</v>
      </c>
      <c r="F157" s="4">
        <f>C157*D157*1000</f>
        <v>-16468.72</v>
      </c>
      <c r="G157" s="17" t="s">
        <v>18</v>
      </c>
    </row>
    <row r="158" spans="1:7" x14ac:dyDescent="0.25">
      <c r="B158" s="2">
        <v>0.29166666666666702</v>
      </c>
      <c r="C158">
        <v>0.20300000000000001</v>
      </c>
      <c r="D158" s="4">
        <v>13.38</v>
      </c>
      <c r="E158" s="4">
        <f t="shared" ref="E158:E166" si="10">C158*D158*1000</f>
        <v>2716.1400000000003</v>
      </c>
      <c r="F158" s="4"/>
      <c r="G158" s="17" t="s">
        <v>0</v>
      </c>
    </row>
    <row r="159" spans="1:7" x14ac:dyDescent="0.25">
      <c r="B159" s="2">
        <v>0.33333333333333398</v>
      </c>
      <c r="C159">
        <v>2.234</v>
      </c>
      <c r="D159" s="4">
        <v>15.73</v>
      </c>
      <c r="E159" s="4">
        <f t="shared" si="10"/>
        <v>35140.82</v>
      </c>
      <c r="F159" s="4"/>
      <c r="G159" s="17" t="s">
        <v>21</v>
      </c>
    </row>
    <row r="160" spans="1:7" x14ac:dyDescent="0.25">
      <c r="B160" s="2">
        <v>0.375</v>
      </c>
      <c r="C160">
        <v>4.4000000000000004</v>
      </c>
      <c r="D160" s="4">
        <v>10.47</v>
      </c>
      <c r="E160" s="4">
        <f t="shared" si="10"/>
        <v>46068.000000000007</v>
      </c>
      <c r="F160" s="4"/>
      <c r="G160" s="17" t="s">
        <v>0</v>
      </c>
    </row>
    <row r="161" spans="2:7" x14ac:dyDescent="0.25">
      <c r="B161" s="2">
        <v>0.41666666666666702</v>
      </c>
      <c r="C161">
        <v>6.4560000000000004</v>
      </c>
      <c r="D161" s="4">
        <v>5.28</v>
      </c>
      <c r="E161" s="4">
        <f t="shared" si="10"/>
        <v>34087.680000000008</v>
      </c>
      <c r="F161" s="4"/>
      <c r="G161" s="17" t="s">
        <v>0</v>
      </c>
    </row>
    <row r="162" spans="2:7" x14ac:dyDescent="0.25">
      <c r="B162" s="2">
        <v>0.45833333333333398</v>
      </c>
      <c r="C162">
        <v>7.4569999999999999</v>
      </c>
      <c r="D162" s="4">
        <v>12.26</v>
      </c>
      <c r="E162" s="4">
        <f t="shared" si="10"/>
        <v>91422.82</v>
      </c>
      <c r="F162" s="4"/>
      <c r="G162" s="17" t="s">
        <v>0</v>
      </c>
    </row>
    <row r="163" spans="2:7" x14ac:dyDescent="0.25">
      <c r="B163" s="2">
        <v>0.5</v>
      </c>
      <c r="C163">
        <v>8.3979999999999997</v>
      </c>
      <c r="D163" s="4">
        <v>14.96</v>
      </c>
      <c r="E163" s="4">
        <f t="shared" si="10"/>
        <v>125634.08</v>
      </c>
      <c r="F163" s="4"/>
      <c r="G163" s="17" t="s">
        <v>0</v>
      </c>
    </row>
    <row r="164" spans="2:7" x14ac:dyDescent="0.25">
      <c r="B164" s="2">
        <v>0.54166666666666696</v>
      </c>
      <c r="C164">
        <v>6.5629999999999997</v>
      </c>
      <c r="D164" s="4">
        <v>13.58</v>
      </c>
      <c r="E164" s="4">
        <f t="shared" si="10"/>
        <v>89125.540000000008</v>
      </c>
      <c r="F164" s="4"/>
      <c r="G164" s="17" t="s">
        <v>0</v>
      </c>
    </row>
    <row r="165" spans="2:7" x14ac:dyDescent="0.25">
      <c r="B165" s="2">
        <v>0.58333333333333404</v>
      </c>
      <c r="C165">
        <v>3.5880000000000001</v>
      </c>
      <c r="D165" s="4">
        <v>14.93</v>
      </c>
      <c r="E165" s="4">
        <f t="shared" si="10"/>
        <v>53568.840000000004</v>
      </c>
      <c r="F165" s="4"/>
      <c r="G165" s="17" t="s">
        <v>0</v>
      </c>
    </row>
    <row r="166" spans="2:7" x14ac:dyDescent="0.25">
      <c r="B166" s="2">
        <v>0.625</v>
      </c>
      <c r="C166">
        <v>1.645</v>
      </c>
      <c r="D166" s="4">
        <v>17.940000000000001</v>
      </c>
      <c r="E166" s="4">
        <f t="shared" si="10"/>
        <v>29511.300000000003</v>
      </c>
      <c r="F166" s="4"/>
      <c r="G166" s="17" t="s">
        <v>0</v>
      </c>
    </row>
    <row r="167" spans="2:7" x14ac:dyDescent="0.25">
      <c r="B167" s="2">
        <v>0.66666666666666696</v>
      </c>
      <c r="C167">
        <v>-2.4460000000000002</v>
      </c>
      <c r="D167" s="4">
        <v>24.68</v>
      </c>
      <c r="E167" s="4"/>
      <c r="F167" s="4">
        <f>C167*D167*1000</f>
        <v>-60367.28</v>
      </c>
      <c r="G167" s="17" t="s">
        <v>18</v>
      </c>
    </row>
    <row r="168" spans="2:7" x14ac:dyDescent="0.25">
      <c r="B168" s="2">
        <v>0.70833333333333404</v>
      </c>
      <c r="C168">
        <v>-5.3620000000000001</v>
      </c>
      <c r="D168" s="4">
        <v>31.9</v>
      </c>
      <c r="E168" s="4"/>
      <c r="F168" s="4">
        <f t="shared" ref="F168:F174" si="11">C168*D168*1000</f>
        <v>-171047.8</v>
      </c>
      <c r="G168" s="17" t="s">
        <v>18</v>
      </c>
    </row>
    <row r="169" spans="2:7" x14ac:dyDescent="0.25">
      <c r="B169" s="2">
        <v>0.750000000000001</v>
      </c>
      <c r="C169">
        <v>-6.1630000000000003</v>
      </c>
      <c r="D169" s="4">
        <v>44.38</v>
      </c>
      <c r="E169" s="4"/>
      <c r="F169" s="4">
        <f t="shared" si="11"/>
        <v>-273513.94000000006</v>
      </c>
      <c r="G169" s="17" t="s">
        <v>18</v>
      </c>
    </row>
    <row r="170" spans="2:7" x14ac:dyDescent="0.25">
      <c r="B170" s="2">
        <v>0.79166666666666696</v>
      </c>
      <c r="C170">
        <v>-7.8949999999999996</v>
      </c>
      <c r="D170" s="4">
        <v>48.77</v>
      </c>
      <c r="E170" s="4"/>
      <c r="F170" s="4">
        <f t="shared" si="11"/>
        <v>-385039.15</v>
      </c>
      <c r="G170" s="17" t="s">
        <v>18</v>
      </c>
    </row>
    <row r="171" spans="2:7" x14ac:dyDescent="0.25">
      <c r="B171" s="2">
        <v>0.83333333333333404</v>
      </c>
      <c r="C171">
        <v>-6.7510000000000003</v>
      </c>
      <c r="D171" s="4">
        <v>50.53</v>
      </c>
      <c r="E171" s="4"/>
      <c r="F171" s="4">
        <f t="shared" si="11"/>
        <v>-341128.03</v>
      </c>
      <c r="G171" s="17" t="s">
        <v>18</v>
      </c>
    </row>
    <row r="172" spans="2:7" x14ac:dyDescent="0.25">
      <c r="B172" s="2">
        <v>0.875000000000001</v>
      </c>
      <c r="C172">
        <v>-5.1050000000000004</v>
      </c>
      <c r="D172" s="4">
        <v>47.15</v>
      </c>
      <c r="E172" s="4"/>
      <c r="F172" s="4">
        <f t="shared" si="11"/>
        <v>-240700.75</v>
      </c>
      <c r="G172" s="17" t="s">
        <v>18</v>
      </c>
    </row>
    <row r="173" spans="2:7" x14ac:dyDescent="0.25">
      <c r="B173" s="2">
        <v>0.91666666666666696</v>
      </c>
      <c r="C173">
        <v>-3.6850000000000001</v>
      </c>
      <c r="D173" s="4">
        <v>41.12</v>
      </c>
      <c r="E173" s="4"/>
      <c r="F173" s="4">
        <f t="shared" si="11"/>
        <v>-151527.19999999998</v>
      </c>
      <c r="G173" s="17" t="s">
        <v>18</v>
      </c>
    </row>
    <row r="174" spans="2:7" x14ac:dyDescent="0.25">
      <c r="B174" s="2">
        <v>0.95833333333333404</v>
      </c>
      <c r="C174">
        <v>-2.7360000000000002</v>
      </c>
      <c r="D174" s="4">
        <v>35.6</v>
      </c>
      <c r="E174" s="4"/>
      <c r="F174" s="4">
        <f t="shared" si="11"/>
        <v>-97401.60000000002</v>
      </c>
      <c r="G174" s="17" t="s">
        <v>18</v>
      </c>
    </row>
    <row r="175" spans="2:7" x14ac:dyDescent="0.25">
      <c r="C175" s="21" t="s">
        <v>27</v>
      </c>
      <c r="D175" t="s">
        <v>0</v>
      </c>
      <c r="E175" s="23" t="s">
        <v>25</v>
      </c>
      <c r="F175" s="23" t="s">
        <v>26</v>
      </c>
      <c r="G175" s="17" t="s">
        <v>0</v>
      </c>
    </row>
    <row r="176" spans="2:7" s="7" customFormat="1" ht="30" customHeight="1" x14ac:dyDescent="0.25">
      <c r="B176" s="7" t="s">
        <v>0</v>
      </c>
      <c r="C176" s="7">
        <f>SUM(C101:C175)</f>
        <v>182.21699999999998</v>
      </c>
      <c r="D176" s="12" t="s">
        <v>0</v>
      </c>
      <c r="E176" s="12">
        <f>SUM(E101:E175)</f>
        <v>1594121.4500000002</v>
      </c>
      <c r="F176" s="13">
        <f>SUM(F101:F175)</f>
        <v>-13425778.660000002</v>
      </c>
      <c r="G176" s="7" t="s">
        <v>0</v>
      </c>
    </row>
    <row r="177" spans="2:9" x14ac:dyDescent="0.25">
      <c r="G177" s="17" t="s">
        <v>0</v>
      </c>
    </row>
    <row r="178" spans="2:9" ht="15" customHeight="1" x14ac:dyDescent="0.25">
      <c r="C178" s="3" t="s">
        <v>40</v>
      </c>
      <c r="D178" s="69">
        <f>F180/(-41.033+-42.539)/1000</f>
        <v>141.57441738859904</v>
      </c>
      <c r="E178" s="24" t="s">
        <v>26</v>
      </c>
      <c r="F178" s="4">
        <f>F176</f>
        <v>-13425778.660000002</v>
      </c>
      <c r="G178" s="17" t="s">
        <v>21</v>
      </c>
      <c r="I178" t="s">
        <v>0</v>
      </c>
    </row>
    <row r="179" spans="2:9" ht="15" customHeight="1" x14ac:dyDescent="0.25">
      <c r="C179" s="3" t="s">
        <v>42</v>
      </c>
      <c r="D179" s="69"/>
      <c r="E179" s="22" t="s">
        <v>7</v>
      </c>
      <c r="F179" s="8">
        <f>E176</f>
        <v>1594121.4500000002</v>
      </c>
    </row>
    <row r="180" spans="2:9" x14ac:dyDescent="0.25">
      <c r="E180" s="3" t="s">
        <v>11</v>
      </c>
      <c r="F180" s="4">
        <f>F178+F179</f>
        <v>-11831657.210000001</v>
      </c>
    </row>
    <row r="181" spans="2:9" x14ac:dyDescent="0.25">
      <c r="E181" s="3"/>
      <c r="F181" s="4"/>
    </row>
    <row r="182" spans="2:9" x14ac:dyDescent="0.25">
      <c r="B182" t="s">
        <v>47</v>
      </c>
    </row>
    <row r="184" spans="2:9" x14ac:dyDescent="0.25">
      <c r="B184" t="s">
        <v>29</v>
      </c>
    </row>
    <row r="185" spans="2:9" x14ac:dyDescent="0.25">
      <c r="B185" t="s">
        <v>28</v>
      </c>
    </row>
    <row r="187" spans="2:9" x14ac:dyDescent="0.25">
      <c r="B187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4.6. bis 6.6.2019</vt:lpstr>
      <vt:lpstr>7.6. bis 9.6.2019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2019-06-25T15:20:20Z</dcterms:created>
  <dcterms:modified xsi:type="dcterms:W3CDTF">2019-06-30T09:39:00Z</dcterms:modified>
</cp:coreProperties>
</file>